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7B7EDE-77E3-49BB-A718-320458D2397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Print_Area" localSheetId="0">Лист1!$A$1:$K$453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G48" i="1"/>
  <c r="G49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9" i="1"/>
  <c r="G89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7" i="1"/>
  <c r="F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F176" i="1"/>
  <c r="F177" i="1"/>
  <c r="G177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3" i="1"/>
  <c r="G263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4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</calcChain>
</file>

<file path=xl/sharedStrings.xml><?xml version="1.0" encoding="utf-8"?>
<sst xmlns="http://schemas.openxmlformats.org/spreadsheetml/2006/main" count="652" uniqueCount="426">
  <si>
    <t>БИН 250340013865</t>
  </si>
  <si>
    <t>р/с в KZ4296502F0019294719</t>
  </si>
  <si>
    <r>
      <t xml:space="preserve">в </t>
    </r>
    <r>
      <rPr>
        <u/>
        <sz val="14"/>
        <rFont val="Times New Roman"/>
        <family val="1"/>
        <charset val="204"/>
      </rPr>
      <t>Филиал АО  "ForteBank" в г. Алматы</t>
    </r>
  </si>
  <si>
    <t>ТОО «IMG (Iron Metal Group)»</t>
  </si>
  <si>
    <t xml:space="preserve">    Прайс-лист</t>
  </si>
  <si>
    <t xml:space="preserve">Арматура  класса  АІІІ ГОСТ  5781 </t>
  </si>
  <si>
    <r>
      <t xml:space="preserve">Арматура А3 выпускается диаметром от 6мм до 40мм, изготавливается из сталей, марок: Ст3, 25Г2С, 35ГС, А400, А500С. Сталь, применяемая для изготовления данного класса обладает хорошей свариваемостью. Это делает пруты класса А3 пригодными для изготовления железобетонных </t>
    </r>
    <r>
      <rPr>
        <b/>
        <sz val="11"/>
        <rFont val="Calibri"/>
        <family val="2"/>
        <charset val="204"/>
      </rPr>
      <t>конструкций.</t>
    </r>
  </si>
  <si>
    <t>Наименование</t>
  </si>
  <si>
    <t>Длина 1 шт</t>
  </si>
  <si>
    <t>Вес п/м (1 метр)</t>
  </si>
  <si>
    <t>Цена за 1 шт</t>
  </si>
  <si>
    <t>Цена за метр</t>
  </si>
  <si>
    <t>Цена за тонну</t>
  </si>
  <si>
    <t>Арматура АІІІ 8 мм</t>
  </si>
  <si>
    <t>бухта</t>
  </si>
  <si>
    <t>Арматура АІІІ 10 мм</t>
  </si>
  <si>
    <t>Арматура АІІІ 12 мм</t>
  </si>
  <si>
    <t>Арматура АІІІ 14 мм</t>
  </si>
  <si>
    <t>Арматура АІІІ 16 мм</t>
  </si>
  <si>
    <t>Арматура АІІІ 18 мм</t>
  </si>
  <si>
    <t>Арматура АІІІ 20 мм</t>
  </si>
  <si>
    <t>Арматура АІІІ 22 мм</t>
  </si>
  <si>
    <t>Арматура АІІІ 25 мм</t>
  </si>
  <si>
    <t>Арматура АІІІ 28 мм</t>
  </si>
  <si>
    <t>Арматура АІІІ 32 мм</t>
  </si>
  <si>
    <t>Арматура класса А І (круг)                                             ГОСТ 2590-88</t>
  </si>
  <si>
    <t>Арматура А1 выпускается диаметром от 6мм до 40мм, изготавливается из сталей, марок 3сп, и Ст3. Применяется в условиях, требующих от неё повышенного значения удлинения при растяжении, пластичности и хорошей переносимости низких температур. Применение класса А1 возможно для сварки несущих конструкций, сеток.</t>
  </si>
  <si>
    <t>Катанка 6,5</t>
  </si>
  <si>
    <t>Катанка 6,5 (прутки)</t>
  </si>
  <si>
    <t>Катанка 8</t>
  </si>
  <si>
    <t>Катанка 8 (прутки)</t>
  </si>
  <si>
    <t>Круг 10 мм</t>
  </si>
  <si>
    <t>Круг 12 мм</t>
  </si>
  <si>
    <t>Круг 14 мм</t>
  </si>
  <si>
    <t>Круг 16 мм</t>
  </si>
  <si>
    <t>Круг 18 мм</t>
  </si>
  <si>
    <t>Круг 20 мм</t>
  </si>
  <si>
    <t>Круг 22 мм</t>
  </si>
  <si>
    <t>Круг 25 мм</t>
  </si>
  <si>
    <t>Круг 30 мм</t>
  </si>
  <si>
    <t>Круг 32 мм</t>
  </si>
  <si>
    <t>Круг 40 мм</t>
  </si>
  <si>
    <t>Круг 50-250 мм (На заказ)</t>
  </si>
  <si>
    <t>н.м</t>
  </si>
  <si>
    <t>Проволока вязальная ОК</t>
  </si>
  <si>
    <t>Проволока ОК является низкоуглеродистой, общего назначения, диаметрами от 0,20 до 8,0 мм. Проволока ГОСТ 3282-74  предназначена для изготовления сеток, стальной фибры</t>
  </si>
  <si>
    <t>Длина (1 шт)</t>
  </si>
  <si>
    <t>Вес  (1 шт)</t>
  </si>
  <si>
    <t>Кол-во метров в тонне</t>
  </si>
  <si>
    <t>Цена за шт</t>
  </si>
  <si>
    <t xml:space="preserve">Проволока ОК-1,2 </t>
  </si>
  <si>
    <t>Проволока ОК-1,6; 2; 2,5; 3; 4; 5; 6</t>
  </si>
  <si>
    <t>Уголок стальной равнополочный ГОСТ 8509-93</t>
  </si>
  <si>
    <t>Уголок стальной - это металлическое изделие, имеющие Г-образное сечение, являющееся разновидностью сортового проката. Используется в строительстве, изготовлении металлоконструкций, при декоративной отделке изделий из металла. Производится методом горячей прокатки стальной заготовки на сортопрокатных станах.</t>
  </si>
  <si>
    <t>Уголок стальной 25*25*4</t>
  </si>
  <si>
    <t>Уголок стальной 32*32*3 КЗ</t>
  </si>
  <si>
    <t>Уголок стальной 32*32*4</t>
  </si>
  <si>
    <t>Уголок стальной 40*40*3 КЗ</t>
  </si>
  <si>
    <t>Уголок стальной 40*40*4</t>
  </si>
  <si>
    <t>Уголок стальной 45*45*4</t>
  </si>
  <si>
    <t>Уголок стальной 50*50*4</t>
  </si>
  <si>
    <t>Уголок стальной 50*50*5</t>
  </si>
  <si>
    <t>Уголок стальной 63*63*4</t>
  </si>
  <si>
    <t>Уголок стальной 63*63*5</t>
  </si>
  <si>
    <t>Уголок стальной 63*63*6</t>
  </si>
  <si>
    <t>Уголок стальной 75*75*5</t>
  </si>
  <si>
    <t>Уголок стальной 75*75*6</t>
  </si>
  <si>
    <t>Уголок стальной 80*80*6</t>
  </si>
  <si>
    <t>Уголок стальной 90*90*7</t>
  </si>
  <si>
    <t>Уголок стальной 90*90*8</t>
  </si>
  <si>
    <t>Уголок стальной 100*100*8</t>
  </si>
  <si>
    <t>Уголок стальной 100*100*10</t>
  </si>
  <si>
    <t>Уголок стальной 110*110*7</t>
  </si>
  <si>
    <t>Уголок стальной 110*110*8</t>
  </si>
  <si>
    <t>Уголок стальной 125*125*8</t>
  </si>
  <si>
    <t>Уголок стальной 125*125*9</t>
  </si>
  <si>
    <t>Уголок стальной 125*125*10</t>
  </si>
  <si>
    <t>Уголок стальной 125*125*12</t>
  </si>
  <si>
    <t>Уголок стальной 140*140*9</t>
  </si>
  <si>
    <t>Уголок стальной 140*140*10</t>
  </si>
  <si>
    <t>Уголок стальной 140*140*12</t>
  </si>
  <si>
    <t>Уголок стальной 160*160*10</t>
  </si>
  <si>
    <t>Уголок стальной 160*160*12</t>
  </si>
  <si>
    <t>Уголок стальной 200*200*12</t>
  </si>
  <si>
    <t>Уголок стальной 200*200*14</t>
  </si>
  <si>
    <t>Уголок стальной 200*200*16</t>
  </si>
  <si>
    <t>Полоса ГОСТ 103-206</t>
  </si>
  <si>
    <t xml:space="preserve">Полоса стальная изготавливается методом горячей прокатки. Широко применяется в таких отраслях промышленности как строительство, машиностроение, авиастроение и электроэнергетика. Изготавливается из углеродистой стали обычного качества, качественной углеродистой стали и легированной стали. </t>
  </si>
  <si>
    <t>Полоса 40*4</t>
  </si>
  <si>
    <t>ВНИМАНИЕ!!! Компания изготавливает полосу любого размера по Вашему заказу</t>
  </si>
  <si>
    <t>Балка ГОСТ СТО АСЧМ 20-93</t>
  </si>
  <si>
    <t>Двутавровая балка представляет собой металлический профиль, по форме напоминающий букву Н и широко используется в строительстве колонных конструкций, перекрытий, мостов, и т.д.Балки отличаются и по таким характеристикам, как толщина стенки и полки и расположение граней полок. Сортамент балки соответствует ГОСТу 8239-89, ГОСТу 19425-74 и СТО АСЧМ 20-93.</t>
  </si>
  <si>
    <t xml:space="preserve">Балка 12  Б1 </t>
  </si>
  <si>
    <t xml:space="preserve">Балка 14  Б1 </t>
  </si>
  <si>
    <t>Балка 16  Б1</t>
  </si>
  <si>
    <t>Балка 18  Б1</t>
  </si>
  <si>
    <t>Балка 20  Б1</t>
  </si>
  <si>
    <t>Балка 25  Б1</t>
  </si>
  <si>
    <t>Балка 25  Б2</t>
  </si>
  <si>
    <t>Балка 30  Б1</t>
  </si>
  <si>
    <t>Балка 30  Б2</t>
  </si>
  <si>
    <t>Балка 35  Б1</t>
  </si>
  <si>
    <t>Балка 35  Б2</t>
  </si>
  <si>
    <t>Балка 40  Б1</t>
  </si>
  <si>
    <t>Балка 45  Б1</t>
  </si>
  <si>
    <t>Балка 50  Б1</t>
  </si>
  <si>
    <t>Балка 55  Б1</t>
  </si>
  <si>
    <t>Балка 60  Б1</t>
  </si>
  <si>
    <t>Балка 20 К1</t>
  </si>
  <si>
    <t>Балка 25 К1</t>
  </si>
  <si>
    <t>Балка 25 К2</t>
  </si>
  <si>
    <t>Балка 30 К1</t>
  </si>
  <si>
    <t>Балка 30 К2</t>
  </si>
  <si>
    <t>Балка 35 К1</t>
  </si>
  <si>
    <t>Балка 35 К2</t>
  </si>
  <si>
    <t>Балка 40 К1</t>
  </si>
  <si>
    <t>Балка 40 К2</t>
  </si>
  <si>
    <t>Балка 20  Ш1</t>
  </si>
  <si>
    <t>Балка 25  Ш1</t>
  </si>
  <si>
    <t>Балка 25  Ш2</t>
  </si>
  <si>
    <t>Балка 30  Ш1</t>
  </si>
  <si>
    <t>Балка 30  Ш2</t>
  </si>
  <si>
    <t>Балка 35  Ш1</t>
  </si>
  <si>
    <t>Балка 35  Ш2</t>
  </si>
  <si>
    <t>Балка 40  Ш1</t>
  </si>
  <si>
    <t>Балка 24  М</t>
  </si>
  <si>
    <t>Балка 30  М</t>
  </si>
  <si>
    <t>Балка 36  М</t>
  </si>
  <si>
    <t>Балка 45  М</t>
  </si>
  <si>
    <t>Лист горячекатаный стальной ГОСТ 19903-74</t>
  </si>
  <si>
    <t>Лист стальной горячекатаный (г/к, гк) изготавливается толщиной от 2 мм  из различных марок стали в зависимости от дальнейшего его применения. Горячекатаный стальной лист представляет собой тонкий металлический лист из высокоуглеродистой стали с обрезной или необрезной кромкой.</t>
  </si>
  <si>
    <t>Вес 1 шт</t>
  </si>
  <si>
    <t>Кол-во штук в тонне</t>
  </si>
  <si>
    <t>Лист г/к 2 мм</t>
  </si>
  <si>
    <t>1000 х 2000</t>
  </si>
  <si>
    <t>1000 х 2100</t>
  </si>
  <si>
    <t>1250 х 2500</t>
  </si>
  <si>
    <t>Лист г/к 3 мм</t>
  </si>
  <si>
    <t>Лист г/к 4 мм</t>
  </si>
  <si>
    <t>1500 х 6000</t>
  </si>
  <si>
    <t>Лист г/к 5 мм</t>
  </si>
  <si>
    <t>Лист г/к 6 мм</t>
  </si>
  <si>
    <t>Лист г/к 8 мм</t>
  </si>
  <si>
    <t>Лист г/к 10 мм</t>
  </si>
  <si>
    <t>Лист г/к 12 мм</t>
  </si>
  <si>
    <t>Лист г/к 14 мм</t>
  </si>
  <si>
    <t>Лист г/к 16 мм</t>
  </si>
  <si>
    <t>Лист г/к 18 мм</t>
  </si>
  <si>
    <t>Лист г/к 20 мм</t>
  </si>
  <si>
    <t>Лист г/к 25 мм</t>
  </si>
  <si>
    <t>Лист г/к 30 мм</t>
  </si>
  <si>
    <t>Лист г/к 40 мм</t>
  </si>
  <si>
    <t>Лист г/к 50 мм</t>
  </si>
  <si>
    <t>Лист г/к 60 мм</t>
  </si>
  <si>
    <t xml:space="preserve">Лист оцинкованный ГОСТ 14918-80 </t>
  </si>
  <si>
    <r>
      <rPr>
        <b/>
        <sz val="12"/>
        <rFont val="Calibri"/>
        <family val="2"/>
        <charset val="204"/>
      </rPr>
      <t>Оцинкованная сталь, которая в свою очередь является основным компонентом при производстве профнастила – одного из самых распространенных</t>
    </r>
    <r>
      <rPr>
        <b/>
        <sz val="1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стройматериалов, применяемых в прогрессивном строительстве.</t>
    </r>
  </si>
  <si>
    <t>Цена за кг</t>
  </si>
  <si>
    <t>Лист 0,25 мм</t>
  </si>
  <si>
    <t>Лист 0,3 мм</t>
  </si>
  <si>
    <t>Лист 0,35 мм</t>
  </si>
  <si>
    <t>Лист 0,4 мм</t>
  </si>
  <si>
    <t>Лист 0,45 мм</t>
  </si>
  <si>
    <t>Лист 0,5 мм</t>
  </si>
  <si>
    <t>Лист 0,6 мм</t>
  </si>
  <si>
    <t>Лист 0,65 мм</t>
  </si>
  <si>
    <t>Лист 0,7 мм</t>
  </si>
  <si>
    <t>Лист 0,8 мм</t>
  </si>
  <si>
    <t>Лист 0,85 мм</t>
  </si>
  <si>
    <t>Лист 0,9 мм</t>
  </si>
  <si>
    <t>Лист 0,95 мм</t>
  </si>
  <si>
    <t>Лист 1,0 мм</t>
  </si>
  <si>
    <t>Лист 1,2 мм</t>
  </si>
  <si>
    <t>Лист 1,5 мм</t>
  </si>
  <si>
    <t>1 х 2</t>
  </si>
  <si>
    <t>Лист 2,0 мм</t>
  </si>
  <si>
    <t>Труба электросварная ГОСТ 10705-80</t>
  </si>
  <si>
    <t xml:space="preserve">Стальные электросварные трубы производятся методом электросварки. Шов может иметь как прямую, так и спиральную форму. Стальные полосы, приготовленные специальным образом, свариваются на специальном оборудовании. </t>
  </si>
  <si>
    <t>Труба Ф 15 х 2,5</t>
  </si>
  <si>
    <t>Труба Ф 20 х 2,5</t>
  </si>
  <si>
    <t>Труба Ф 25 х 2,8</t>
  </si>
  <si>
    <t>Труба Ф 32 х 2,8</t>
  </si>
  <si>
    <t>Труба Ф 40 х 3,0</t>
  </si>
  <si>
    <t>Труба Ф 50 х 3,0</t>
  </si>
  <si>
    <t>Труба Ф 65 х 3,2</t>
  </si>
  <si>
    <t>Труба Ф 80 х 3,5</t>
  </si>
  <si>
    <t>Труба Ф 102 х 3,5</t>
  </si>
  <si>
    <t>Труба Ф 102 х 4</t>
  </si>
  <si>
    <t>Труба Ф 108 х 3,5</t>
  </si>
  <si>
    <t>Труба Ф 108 х 4</t>
  </si>
  <si>
    <t>Труба Ф 114 х 4</t>
  </si>
  <si>
    <t>Труба Ф 127 х 4</t>
  </si>
  <si>
    <t xml:space="preserve">Труба Ф 133 х 4 </t>
  </si>
  <si>
    <t>Труба Ф 159 х 4</t>
  </si>
  <si>
    <t>Труба Ф 159 х 4,5</t>
  </si>
  <si>
    <t>Труба Ф 159 х 5</t>
  </si>
  <si>
    <t>Труба Ф 219 х 6</t>
  </si>
  <si>
    <t>Труба Ф 273 х 6</t>
  </si>
  <si>
    <t>Труба Ф 273 х 7</t>
  </si>
  <si>
    <t>Труба Ф 325 х 6</t>
  </si>
  <si>
    <t>Труба Ф 325 х 7</t>
  </si>
  <si>
    <t>Труба Ф 377 х 7</t>
  </si>
  <si>
    <t>Труба Ф 426 х 7</t>
  </si>
  <si>
    <t>Труба Ф 426 х 8</t>
  </si>
  <si>
    <t>Труба Ф 530 х 8</t>
  </si>
  <si>
    <t xml:space="preserve">Труба оцинкованная                ГОСТ  326275 </t>
  </si>
  <si>
    <r>
      <rPr>
        <b/>
        <sz val="12"/>
        <rFont val="Calibri"/>
        <family val="2"/>
        <charset val="204"/>
      </rPr>
      <t>Труба оцинкованная-это труба из стали, на поверхности которой нанесен слой цинка, благодаря которому, труба становится антикоррозионной, что говорит о ее</t>
    </r>
    <r>
      <rPr>
        <b/>
        <sz val="1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максималбной долговечности и надежности. Изготавливаются оцинкованные трубы из высококачественной стали.</t>
    </r>
  </si>
  <si>
    <t>Труба Ф 15  (Россия)</t>
  </si>
  <si>
    <t>Труба Ф 20 (Россия)</t>
  </si>
  <si>
    <t>Труба Ф 25 (Россия)</t>
  </si>
  <si>
    <t>Труба Ф 32 (Россия)</t>
  </si>
  <si>
    <t>Труба Ф 40 (Россия)</t>
  </si>
  <si>
    <t>Труба Ф 57 (Россия)</t>
  </si>
  <si>
    <t>Труба Ф 76 (Россия)</t>
  </si>
  <si>
    <t>Труба Ф 89 (Россия)</t>
  </si>
  <si>
    <t>Труба Ф 108 (Россия)</t>
  </si>
  <si>
    <t>Труба Ф 159 (Россия)</t>
  </si>
  <si>
    <t>Труба профильная ГОСТ  13663-86</t>
  </si>
  <si>
    <t>Труба профильная представляет собой металлическую трубу с квадратным или прямоугольным сечением. Профильные трубы используются главным образом для постройки металлоконструкций, монтажа каркасов зданий, различного вида опор, мачт, сложных перекрытий, пролётов.</t>
  </si>
  <si>
    <t>Труба 15х15х1,2</t>
  </si>
  <si>
    <t>Труба 20х20х1,2</t>
  </si>
  <si>
    <t>Труба 25х25х1,2</t>
  </si>
  <si>
    <t>Труба 30х30х1,2</t>
  </si>
  <si>
    <t>Труба 40х20х1,2</t>
  </si>
  <si>
    <t>Труба 15х15х1,5</t>
  </si>
  <si>
    <t>Труба 20х20х1,5</t>
  </si>
  <si>
    <t>Труба 25х25х1,5</t>
  </si>
  <si>
    <t>Труба 30х30х1,5</t>
  </si>
  <si>
    <t>Труба 40х20х1,5</t>
  </si>
  <si>
    <t>Труба 40х25х1,5</t>
  </si>
  <si>
    <t>Труба 40х40х1,5</t>
  </si>
  <si>
    <t>Труба 50х25х1,5</t>
  </si>
  <si>
    <t>Труба 50х50х1,5</t>
  </si>
  <si>
    <t>Труба 30х30х2</t>
  </si>
  <si>
    <t>Труба 40х20х2</t>
  </si>
  <si>
    <t>Труба 40х40х2</t>
  </si>
  <si>
    <t>Труба 40х25х2</t>
  </si>
  <si>
    <t>Труба 50х25х2</t>
  </si>
  <si>
    <t>Труба 50х50х2</t>
  </si>
  <si>
    <t>Труба 60х30х2</t>
  </si>
  <si>
    <t>Труба 60х40х2</t>
  </si>
  <si>
    <t>Труба 60х60х2</t>
  </si>
  <si>
    <t>Труба 80х40х2</t>
  </si>
  <si>
    <t>Труба 40х40х3</t>
  </si>
  <si>
    <t>Труба 50х25х3</t>
  </si>
  <si>
    <t>Труба 50х50х3</t>
  </si>
  <si>
    <t>Труба 60х30х3</t>
  </si>
  <si>
    <t>Труба 60х40х3</t>
  </si>
  <si>
    <t>Труба 60х60х3</t>
  </si>
  <si>
    <t>Труба 80х40х3</t>
  </si>
  <si>
    <t>Труба 80х60х3</t>
  </si>
  <si>
    <t>6,0/12,0</t>
  </si>
  <si>
    <t>10319 / 20638</t>
  </si>
  <si>
    <t>Труба 80х80х3</t>
  </si>
  <si>
    <t>Труба 100х50х3</t>
  </si>
  <si>
    <t>Труба 100х60х3</t>
  </si>
  <si>
    <t>Труба 100х100х3</t>
  </si>
  <si>
    <t>Труба 40х40х4</t>
  </si>
  <si>
    <t>Труба 50х50х4</t>
  </si>
  <si>
    <t>Труба 60х40х4</t>
  </si>
  <si>
    <t>10531,50 / 21063,00</t>
  </si>
  <si>
    <t>Труба 60х60х4</t>
  </si>
  <si>
    <t>Труба 80х60х4</t>
  </si>
  <si>
    <t>13640,00 / 27280,00</t>
  </si>
  <si>
    <t>Труба 80х80х4</t>
  </si>
  <si>
    <t>Труба 100х50х4</t>
  </si>
  <si>
    <t>Труба 100х60х4</t>
  </si>
  <si>
    <t>Труба 100х100х4</t>
  </si>
  <si>
    <t>Труба 120х60х4</t>
  </si>
  <si>
    <t>Труба 120х80х4</t>
  </si>
  <si>
    <t>Труба 120х120х4</t>
  </si>
  <si>
    <t>Труба 140х100х4</t>
  </si>
  <si>
    <t>Труба 140х140х4</t>
  </si>
  <si>
    <t>Труба 160х120х4</t>
  </si>
  <si>
    <t>Труба 160х160х4</t>
  </si>
  <si>
    <t>Труба 180х140х4</t>
  </si>
  <si>
    <t>Труба 80х80х5</t>
  </si>
  <si>
    <t>Труба 100х100х5</t>
  </si>
  <si>
    <t>Труба 120х120х5</t>
  </si>
  <si>
    <t>Труба 140х100х5</t>
  </si>
  <si>
    <t>Труба 140х140х5</t>
  </si>
  <si>
    <t>Труба 160х120х5</t>
  </si>
  <si>
    <t>Труба 160х160х5</t>
  </si>
  <si>
    <t>Труба 180х140х5</t>
  </si>
  <si>
    <t>Труба 180х180х5</t>
  </si>
  <si>
    <t>Труба 200х160х5</t>
  </si>
  <si>
    <t>Труба 200х200х5</t>
  </si>
  <si>
    <t>Труба 100х100х6</t>
  </si>
  <si>
    <t>Труба 140х140х6</t>
  </si>
  <si>
    <t>Труба 160х160х6</t>
  </si>
  <si>
    <t>Труба 180х100х6</t>
  </si>
  <si>
    <t>Труба 180х180х6</t>
  </si>
  <si>
    <t>Труба 200х200х6</t>
  </si>
  <si>
    <t>Труба 250х250х6</t>
  </si>
  <si>
    <t>Труба 180х100х8</t>
  </si>
  <si>
    <t>Труба 200х200х8</t>
  </si>
  <si>
    <t>Труба 250х250х8</t>
  </si>
  <si>
    <t>Швеллер ГОСТ 8240-89</t>
  </si>
  <si>
    <t>Швеллер - это металлическое изделие с П-образным сечением, изготовленное из стального проката способом горячей прокатки заготовок на сортовых станках.   Швеллер – изделие проката широко применяемое в промышленности, таких его отраслях как: вагоностроение, машиностроение, строительстве.</t>
  </si>
  <si>
    <t>Швеллер 6,5</t>
  </si>
  <si>
    <t>Швеллер 8</t>
  </si>
  <si>
    <t>Швеллер 10</t>
  </si>
  <si>
    <t>Швеллер 12</t>
  </si>
  <si>
    <t>Швеллер 14</t>
  </si>
  <si>
    <t>Швеллер 16</t>
  </si>
  <si>
    <t xml:space="preserve">Швеллер 18 </t>
  </si>
  <si>
    <t>Швеллер 20</t>
  </si>
  <si>
    <t xml:space="preserve">Швеллер 22 </t>
  </si>
  <si>
    <t>Швеллер 24</t>
  </si>
  <si>
    <t>Швеллер 27</t>
  </si>
  <si>
    <t>Швеллер 30</t>
  </si>
  <si>
    <t>Трубы бесшовные ГОСТ  8732-78</t>
  </si>
  <si>
    <t>Труба бесшовная  — не имеет сварного шва или другого соединения. Изготавливаются способом прокатки, ковки, прессования или волочения.Они очень широко применяются при бурении скважин, в котельных установках, судостроении и машиностроении.</t>
  </si>
  <si>
    <t>Труба Ф 57х3,5</t>
  </si>
  <si>
    <t>Труба Ф 57х4</t>
  </si>
  <si>
    <t>Труба Ф 57х5</t>
  </si>
  <si>
    <t>Труба Ф 57х6</t>
  </si>
  <si>
    <t>Труба Ф 60х4</t>
  </si>
  <si>
    <t>Труба Ф 76х4</t>
  </si>
  <si>
    <t>Труба Ф 76х5</t>
  </si>
  <si>
    <t>Труба Ф 76х6</t>
  </si>
  <si>
    <t>Труба Ф 89х4</t>
  </si>
  <si>
    <t>Труба Ф 89х5</t>
  </si>
  <si>
    <t>Труба Ф 89х6</t>
  </si>
  <si>
    <t>Труба Ф 108х5</t>
  </si>
  <si>
    <t>Труба Ф 108х6</t>
  </si>
  <si>
    <t>Труба Ф 114х5</t>
  </si>
  <si>
    <t>Труба Ф 127х5</t>
  </si>
  <si>
    <t>Труба Ф 133х5</t>
  </si>
  <si>
    <t>Труба Ф 133х6</t>
  </si>
  <si>
    <t>Труба Ф 159х5</t>
  </si>
  <si>
    <t>Труба Ф 159х6</t>
  </si>
  <si>
    <t>Труба Ф 168х7</t>
  </si>
  <si>
    <t>Труба Ф 219х6</t>
  </si>
  <si>
    <t>Труба Ф 273х8</t>
  </si>
  <si>
    <t>Труба Ф 325х8</t>
  </si>
  <si>
    <t>Труба Ф 426х10</t>
  </si>
  <si>
    <t>Шестигранник                                                  ГОСТ 2879-88 ст 35-45</t>
  </si>
  <si>
    <t>Стальной шестигранник - металлопрокатное изделие в виде прутка, который в поперечном сечении имеет форму правильного шестиугольника.Такой вид металлопроката, как шестигранник широко применятеся в машиностроении, как заготовки для производства различных крепежных изделий: стоек, болтов, шпилек, гаек и т.д.</t>
  </si>
  <si>
    <t>Шестигранник 12</t>
  </si>
  <si>
    <t>Шестигранник 14</t>
  </si>
  <si>
    <t>Шестигранник 17</t>
  </si>
  <si>
    <t>Шестигранник 19</t>
  </si>
  <si>
    <t>Шестигранник 22</t>
  </si>
  <si>
    <t>Шестигранник 24</t>
  </si>
  <si>
    <t>Шестигранник 27</t>
  </si>
  <si>
    <t>Шестигранник 30</t>
  </si>
  <si>
    <t>Шестигранник 32</t>
  </si>
  <si>
    <t>Шестигранник 36</t>
  </si>
  <si>
    <t>Шестигранник 38</t>
  </si>
  <si>
    <t>Шестигранник 41</t>
  </si>
  <si>
    <t>Шестигранник 46</t>
  </si>
  <si>
    <t>Шестигранник 50</t>
  </si>
  <si>
    <t>Шестигранник 55</t>
  </si>
  <si>
    <t>Шестигранник 57</t>
  </si>
  <si>
    <t>Шестигранник 65</t>
  </si>
  <si>
    <t>Шестигранник 75</t>
  </si>
  <si>
    <t>Полимерный лист</t>
  </si>
  <si>
    <r>
      <rPr>
        <b/>
        <sz val="12"/>
        <rFont val="Calibri"/>
        <family val="2"/>
        <charset val="204"/>
      </rPr>
      <t>Современная порошковая краска — это многокомпонентный твердый состав, который под воздействием высокой температуры образует на окрашиваемой поверхности тонкую, сплошную пленку.  С теоретической точки зрения, порошковая краска является полимером, а потому ее нередко называют «полимерная краска» или «полимерное покрытие».</t>
    </r>
    <r>
      <rPr>
        <b/>
        <sz val="10"/>
        <rFont val="Calibri"/>
        <family val="2"/>
        <charset val="204"/>
      </rPr>
      <t xml:space="preserve"> </t>
    </r>
  </si>
  <si>
    <t>толщина</t>
  </si>
  <si>
    <t>Вес кв.метра</t>
  </si>
  <si>
    <t>Цена за кв.метр</t>
  </si>
  <si>
    <t xml:space="preserve">Оцинкованный лист полимерным покрытием  RAL 9003  RAL 3005  RAL 5005  RAL 6005  RAL 7004 </t>
  </si>
  <si>
    <t>Профлист оцинкованный                 24045-94</t>
  </si>
  <si>
    <t>Профилированный лист — облицовочный стеновой или кровельный строительный материал, предназначенный для возведения наружных ограждений, стен и крыш; в последнее время - для монолитных железобетонных перекрытий 'по профнастилу.</t>
  </si>
  <si>
    <t xml:space="preserve">толщина  </t>
  </si>
  <si>
    <t>Кол-во шт тонне</t>
  </si>
  <si>
    <t>Профлист оцинкованный                            Н 21 (1,05х6)</t>
  </si>
  <si>
    <t>Профлист оцинкованный                              Н 35 (1,05х6)</t>
  </si>
  <si>
    <t>Профлист оцинкованный                  Н 60 (0,9х6)</t>
  </si>
  <si>
    <t>Сетка рабица</t>
  </si>
  <si>
    <t>Сетку рабица используют для создания ограждений, просеивания материалов, крепления горных выработок на шахтах и рудниках и для теплоизоляционных работ, из нее делают клетки и вольеры для животных.</t>
  </si>
  <si>
    <t>Размеры</t>
  </si>
  <si>
    <t>Квадратура 1 шт</t>
  </si>
  <si>
    <t>Цена за рулон</t>
  </si>
  <si>
    <t>Цена за м2/тг</t>
  </si>
  <si>
    <t>Сетка рабица d1,2 (20*20)</t>
  </si>
  <si>
    <t>1,5 м х 10 м</t>
  </si>
  <si>
    <t>Сетка рабица d1,2 (25*25)</t>
  </si>
  <si>
    <t>Сетка рабица d1,2 (40*40)</t>
  </si>
  <si>
    <t>Сетка рабица d1,4 (20*20)</t>
  </si>
  <si>
    <t>Сетка рабица d1,4 (25*25)</t>
  </si>
  <si>
    <t>Сетка рабица d1,4 (30*30)</t>
  </si>
  <si>
    <t>Сетка рабица d1,4 (35*35)</t>
  </si>
  <si>
    <t>Сетка рабица d1,4 (40*40)</t>
  </si>
  <si>
    <t>Сетка рабица d1,6 (20*20)</t>
  </si>
  <si>
    <t>Сетка рабица d1,6 (40*40)</t>
  </si>
  <si>
    <t>Сетка рабица d1,6 (50*50)</t>
  </si>
  <si>
    <t>Сетка рабица d1,8 (40*40)</t>
  </si>
  <si>
    <t>Сетка рабица d1,8 (50*50)</t>
  </si>
  <si>
    <t>Сетка рабица d1,8 (60*60)</t>
  </si>
  <si>
    <t>Сетка рабица d2,0 (40*40)</t>
  </si>
  <si>
    <t>Сетка рабица d2,0 (50*50)</t>
  </si>
  <si>
    <t>Сетка рабица d2,0 (60*60)</t>
  </si>
  <si>
    <t>Сетка рабица d2,5 (50*50)</t>
  </si>
  <si>
    <t>Сетка рабица d3,0 (50*50)</t>
  </si>
  <si>
    <t>Сетка рабица d1,8 (40*40) оцин</t>
  </si>
  <si>
    <t>Сетка рабица d1,8 (50*50) оцин</t>
  </si>
  <si>
    <t>Сетка рабица d2,0 (50*50) оцин</t>
  </si>
  <si>
    <t>Сетка рабица d2,5 (50*50) оцин</t>
  </si>
  <si>
    <t>Сварная сетка</t>
  </si>
  <si>
    <t>Сварная сетка — строительный материал. Названа по методу производства. Ячейки сварной сетки образовываются путем сваривания перпендикулярно расположенных проволок. Часто к сварной сетке относят кладочную сетку (Армопояс).</t>
  </si>
  <si>
    <t>Сетка сварная d 3 яч. 50х50</t>
  </si>
  <si>
    <t>1,60 м х 3,00 м</t>
  </si>
  <si>
    <t>Сетка сварная d 3 яч. 100х100</t>
  </si>
  <si>
    <t>Сетка сварная d 3 яч. 150х150</t>
  </si>
  <si>
    <t>Сетка сварная d 3 яч. 200х200</t>
  </si>
  <si>
    <t>Сетка сварная d 4 яч. 50х50</t>
  </si>
  <si>
    <t>3,00 м х 0,38м</t>
  </si>
  <si>
    <t>3,00 м х 0,5м</t>
  </si>
  <si>
    <t>3,00 м х 0,64м</t>
  </si>
  <si>
    <t>Сетка сварная d 4 яч. 100х100</t>
  </si>
  <si>
    <t>2,00 м х 4,00м</t>
  </si>
  <si>
    <t>Сетка сварная d 4 яч. 150х150</t>
  </si>
  <si>
    <t>Сетка сварная d 4 яч. 200х200</t>
  </si>
  <si>
    <t>Сетка сварная d 5 яч. 50х50</t>
  </si>
  <si>
    <t>Сетка сварная d 5 яч. 100х100</t>
  </si>
  <si>
    <t>Сетка сварная d 5 яч. 150х150</t>
  </si>
  <si>
    <t>Сетка сварная d 5 яч. 200х200</t>
  </si>
  <si>
    <t>Лист холоднокатаный ГОСТ 19904</t>
  </si>
  <si>
    <t>Лист холоднокатаный</t>
  </si>
  <si>
    <t xml:space="preserve">Изготавливаем на заказ полосы, закладные детали, гнутый швеллер. Возим на заказ </t>
  </si>
  <si>
    <t xml:space="preserve">трубы ЭС от d15-1020, листы, шестигранники различных марок сталей. </t>
  </si>
  <si>
    <t xml:space="preserve">Осуществляем доставку ж/д и автотранспортом по городу и РК. В зависимости от </t>
  </si>
  <si>
    <t xml:space="preserve">объема Вашего заказа, действует гибкая система скидок. </t>
  </si>
  <si>
    <t>Режим работы: Понедельник -пятница с 9.00-18.00</t>
  </si>
  <si>
    <r>
      <t xml:space="preserve">г.Алматы, пр.Суюнбая д.16    </t>
    </r>
    <r>
      <rPr>
        <b/>
        <sz val="14"/>
        <rFont val="Times New Roman"/>
        <family val="1"/>
        <charset val="204"/>
      </rPr>
      <t>+777004333128 Даурия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</si>
</sst>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#,##0.0"/>
  </numFmts>
  <fonts count="47" x14ac:knownFonts="1">
    <font>
      <sz val="10"/>
      <name val="Arial Cyr"/>
      <family val="2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2"/>
      <name val="Calibri"/>
      <family val="2"/>
      <charset val="204"/>
    </font>
    <font>
      <b/>
      <sz val="2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b/>
      <u/>
      <sz val="14"/>
      <color indexed="10"/>
      <name val="Arial Cyr"/>
      <family val="2"/>
      <charset val="204"/>
    </font>
    <font>
      <b/>
      <sz val="32"/>
      <name val="Impact"/>
      <family val="2"/>
      <charset val="204"/>
    </font>
    <font>
      <b/>
      <sz val="36"/>
      <name val="Impact"/>
      <family val="2"/>
      <charset val="204"/>
    </font>
    <font>
      <b/>
      <i/>
      <sz val="22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20"/>
      <name val="Calibri"/>
      <family val="2"/>
      <charset val="204"/>
    </font>
    <font>
      <b/>
      <sz val="12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Arial Rounded MT Bold"/>
      <family val="2"/>
    </font>
    <font>
      <b/>
      <sz val="11"/>
      <name val="Arial Rounded MT Bold"/>
      <family val="2"/>
    </font>
    <font>
      <sz val="11"/>
      <color indexed="10"/>
      <name val="Arial Rounded MT Bold"/>
      <family val="2"/>
    </font>
    <font>
      <b/>
      <i/>
      <sz val="18"/>
      <name val="Calibri"/>
      <family val="2"/>
      <charset val="204"/>
    </font>
    <font>
      <b/>
      <sz val="16"/>
      <color indexed="10"/>
      <name val="Times New Roman"/>
      <family val="1"/>
      <charset val="204"/>
    </font>
    <font>
      <b/>
      <i/>
      <u/>
      <sz val="12"/>
      <name val="Calibri"/>
      <family val="2"/>
      <charset val="204"/>
    </font>
    <font>
      <b/>
      <i/>
      <sz val="16"/>
      <name val="Calibri"/>
      <family val="2"/>
      <charset val="204"/>
    </font>
    <font>
      <b/>
      <i/>
      <u/>
      <sz val="14"/>
      <name val="Calibri"/>
      <family val="2"/>
      <charset val="204"/>
    </font>
    <font>
      <b/>
      <sz val="18"/>
      <name val="Calibri"/>
      <family val="2"/>
      <charset val="204"/>
    </font>
    <font>
      <sz val="10"/>
      <name val="Arial Rounded MT Bold"/>
      <family val="2"/>
    </font>
    <font>
      <b/>
      <sz val="10"/>
      <name val="Arial Cyr"/>
      <family val="2"/>
      <charset val="204"/>
    </font>
    <font>
      <b/>
      <sz val="18"/>
      <name val="Eras Medium ITC"/>
      <family val="2"/>
    </font>
    <font>
      <b/>
      <sz val="21"/>
      <name val="Bernard MT Condensed"/>
      <family val="1"/>
    </font>
    <font>
      <sz val="21"/>
      <name val="Bernard MT Condensed"/>
      <family val="1"/>
    </font>
    <font>
      <sz val="11"/>
      <name val="Bernard MT Condensed"/>
      <family val="1"/>
    </font>
    <font>
      <b/>
      <u/>
      <sz val="16"/>
      <name val="Arial"/>
      <family val="2"/>
      <charset val="204"/>
    </font>
    <font>
      <b/>
      <sz val="14"/>
      <name val="Calibri"/>
      <family val="2"/>
      <charset val="204"/>
    </font>
    <font>
      <i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8"/>
      <color theme="10"/>
      <name val="Arial Cyr"/>
      <family val="2"/>
      <charset val="204"/>
    </font>
    <font>
      <b/>
      <sz val="36"/>
      <color theme="4" tint="-0.499984740745262"/>
      <name val="Times New Roman"/>
      <family val="1"/>
      <charset val="204"/>
    </font>
    <font>
      <sz val="36"/>
      <color theme="4" tint="-0.499984740745262"/>
      <name val="Calibri"/>
      <family val="2"/>
      <charset val="204"/>
    </font>
    <font>
      <sz val="22"/>
      <color theme="4" tint="-0.499984740745262"/>
      <name val="Calibri"/>
      <family val="2"/>
      <charset val="204"/>
    </font>
    <font>
      <b/>
      <sz val="14"/>
      <color theme="4" tint="-0.499984740745262"/>
      <name val="Times New Roman"/>
      <family val="1"/>
      <charset val="204"/>
    </font>
    <font>
      <b/>
      <i/>
      <sz val="20"/>
      <name val="Calibri"/>
      <family val="2"/>
      <charset val="204"/>
      <scheme val="minor"/>
    </font>
    <font>
      <sz val="14"/>
      <color rgb="FFFF66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3" borderId="0" xfId="0" applyFont="1" applyFill="1" applyAlignment="1">
      <alignment horizontal="right"/>
    </xf>
    <xf numFmtId="0" fontId="41" fillId="3" borderId="0" xfId="0" applyFont="1" applyFill="1" applyAlignment="1">
      <alignment horizontal="right"/>
    </xf>
    <xf numFmtId="0" fontId="43" fillId="3" borderId="0" xfId="0" applyFont="1" applyFill="1"/>
    <xf numFmtId="0" fontId="44" fillId="3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0" fillId="3" borderId="0" xfId="0" applyFont="1" applyFill="1"/>
    <xf numFmtId="0" fontId="1" fillId="3" borderId="0" xfId="0" applyFont="1" applyFill="1"/>
    <xf numFmtId="0" fontId="11" fillId="3" borderId="0" xfId="1" applyFont="1" applyFill="1" applyAlignment="1" applyProtection="1">
      <alignment horizontal="right"/>
      <protection locked="0"/>
    </xf>
    <xf numFmtId="164" fontId="15" fillId="0" borderId="0" xfId="0" applyNumberFormat="1" applyFont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20" fillId="2" borderId="4" xfId="0" applyFont="1" applyFill="1" applyBorder="1"/>
    <xf numFmtId="165" fontId="21" fillId="2" borderId="5" xfId="0" applyNumberFormat="1" applyFont="1" applyFill="1" applyBorder="1" applyAlignment="1">
      <alignment horizontal="center"/>
    </xf>
    <xf numFmtId="0" fontId="20" fillId="2" borderId="5" xfId="0" applyNumberFormat="1" applyFont="1" applyFill="1" applyBorder="1" applyAlignment="1">
      <alignment horizontal="center"/>
    </xf>
    <xf numFmtId="4" fontId="20" fillId="2" borderId="5" xfId="0" applyNumberFormat="1" applyFont="1" applyFill="1" applyBorder="1" applyAlignment="1">
      <alignment horizontal="center"/>
    </xf>
    <xf numFmtId="0" fontId="20" fillId="2" borderId="6" xfId="0" applyFont="1" applyFill="1" applyBorder="1"/>
    <xf numFmtId="165" fontId="20" fillId="2" borderId="7" xfId="0" applyNumberFormat="1" applyFont="1" applyFill="1" applyBorder="1" applyAlignment="1">
      <alignment horizontal="center"/>
    </xf>
    <xf numFmtId="0" fontId="20" fillId="2" borderId="7" xfId="0" applyNumberFormat="1" applyFont="1" applyFill="1" applyBorder="1" applyAlignment="1">
      <alignment horizontal="center"/>
    </xf>
    <xf numFmtId="4" fontId="20" fillId="2" borderId="7" xfId="0" applyNumberFormat="1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/>
    <xf numFmtId="0" fontId="20" fillId="2" borderId="9" xfId="0" applyFont="1" applyFill="1" applyBorder="1" applyAlignment="1">
      <alignment horizontal="center"/>
    </xf>
    <xf numFmtId="0" fontId="20" fillId="2" borderId="9" xfId="0" applyNumberFormat="1" applyFont="1" applyFill="1" applyBorder="1" applyAlignment="1">
      <alignment horizontal="center"/>
    </xf>
    <xf numFmtId="4" fontId="20" fillId="2" borderId="9" xfId="0" applyNumberFormat="1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11" xfId="0" applyFont="1" applyFill="1" applyBorder="1" applyAlignment="1">
      <alignment horizontal="center"/>
    </xf>
    <xf numFmtId="0" fontId="20" fillId="2" borderId="11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2" xfId="0" applyBorder="1" applyAlignment="1">
      <alignment textRotation="90"/>
    </xf>
    <xf numFmtId="0" fontId="20" fillId="2" borderId="13" xfId="0" applyFont="1" applyFill="1" applyBorder="1"/>
    <xf numFmtId="0" fontId="21" fillId="2" borderId="14" xfId="0" applyFont="1" applyFill="1" applyBorder="1" applyAlignment="1">
      <alignment horizontal="center"/>
    </xf>
    <xf numFmtId="0" fontId="20" fillId="2" borderId="14" xfId="0" applyNumberFormat="1" applyFont="1" applyFill="1" applyBorder="1" applyAlignment="1">
      <alignment horizontal="center"/>
    </xf>
    <xf numFmtId="4" fontId="20" fillId="2" borderId="14" xfId="0" applyNumberFormat="1" applyFont="1" applyFill="1" applyBorder="1" applyAlignment="1">
      <alignment horizontal="center"/>
    </xf>
    <xf numFmtId="165" fontId="20" fillId="2" borderId="9" xfId="0" applyNumberFormat="1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0" fillId="2" borderId="15" xfId="0" applyFont="1" applyFill="1" applyBorder="1"/>
    <xf numFmtId="0" fontId="20" fillId="2" borderId="16" xfId="0" applyNumberFormat="1" applyFont="1" applyFill="1" applyBorder="1" applyAlignment="1">
      <alignment horizontal="center"/>
    </xf>
    <xf numFmtId="0" fontId="22" fillId="2" borderId="10" xfId="0" applyFont="1" applyFill="1" applyBorder="1"/>
    <xf numFmtId="0" fontId="21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wrapText="1"/>
    </xf>
    <xf numFmtId="165" fontId="20" fillId="2" borderId="5" xfId="0" applyNumberFormat="1" applyFont="1" applyFill="1" applyBorder="1" applyAlignment="1">
      <alignment horizontal="center" wrapText="1"/>
    </xf>
    <xf numFmtId="165" fontId="20" fillId="2" borderId="9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right"/>
    </xf>
    <xf numFmtId="0" fontId="24" fillId="3" borderId="0" xfId="0" applyFont="1" applyFill="1" applyBorder="1" applyAlignment="1">
      <alignment horizontal="right"/>
    </xf>
    <xf numFmtId="164" fontId="25" fillId="0" borderId="0" xfId="0" applyNumberFormat="1" applyFont="1"/>
    <xf numFmtId="0" fontId="1" fillId="0" borderId="19" xfId="0" applyFont="1" applyFill="1" applyBorder="1"/>
    <xf numFmtId="0" fontId="0" fillId="0" borderId="20" xfId="0" applyBorder="1" applyAlignment="1">
      <alignment textRotation="90"/>
    </xf>
    <xf numFmtId="0" fontId="1" fillId="0" borderId="0" xfId="0" applyFont="1" applyFill="1" applyBorder="1"/>
    <xf numFmtId="165" fontId="20" fillId="2" borderId="11" xfId="0" applyNumberFormat="1" applyFont="1" applyFill="1" applyBorder="1" applyAlignment="1">
      <alignment horizontal="center"/>
    </xf>
    <xf numFmtId="0" fontId="20" fillId="2" borderId="21" xfId="0" applyFont="1" applyFill="1" applyBorder="1"/>
    <xf numFmtId="165" fontId="20" fillId="2" borderId="22" xfId="0" applyNumberFormat="1" applyFont="1" applyFill="1" applyBorder="1" applyAlignment="1">
      <alignment horizontal="center"/>
    </xf>
    <xf numFmtId="4" fontId="20" fillId="2" borderId="22" xfId="0" applyNumberFormat="1" applyFont="1" applyFill="1" applyBorder="1" applyAlignment="1">
      <alignment horizontal="center"/>
    </xf>
    <xf numFmtId="165" fontId="20" fillId="2" borderId="5" xfId="0" applyNumberFormat="1" applyFont="1" applyFill="1" applyBorder="1" applyAlignment="1">
      <alignment horizontal="center"/>
    </xf>
    <xf numFmtId="4" fontId="20" fillId="2" borderId="16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19" fillId="2" borderId="24" xfId="0" applyFont="1" applyFill="1" applyBorder="1" applyAlignment="1">
      <alignment horizontal="center" wrapText="1"/>
    </xf>
    <xf numFmtId="166" fontId="20" fillId="2" borderId="7" xfId="0" applyNumberFormat="1" applyFont="1" applyFill="1" applyBorder="1" applyAlignment="1">
      <alignment horizontal="center"/>
    </xf>
    <xf numFmtId="2" fontId="20" fillId="2" borderId="7" xfId="0" applyNumberFormat="1" applyFont="1" applyFill="1" applyBorder="1" applyAlignment="1">
      <alignment horizontal="center" wrapText="1"/>
    </xf>
    <xf numFmtId="166" fontId="20" fillId="2" borderId="9" xfId="0" applyNumberFormat="1" applyFont="1" applyFill="1" applyBorder="1" applyAlignment="1">
      <alignment horizontal="center"/>
    </xf>
    <xf numFmtId="2" fontId="20" fillId="2" borderId="9" xfId="0" applyNumberFormat="1" applyFont="1" applyFill="1" applyBorder="1" applyAlignment="1">
      <alignment horizontal="center" wrapText="1"/>
    </xf>
    <xf numFmtId="0" fontId="20" fillId="2" borderId="9" xfId="0" applyFont="1" applyFill="1" applyBorder="1"/>
    <xf numFmtId="0" fontId="20" fillId="2" borderId="9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0" fillId="0" borderId="8" xfId="0" applyFont="1" applyBorder="1"/>
    <xf numFmtId="4" fontId="20" fillId="0" borderId="9" xfId="0" applyNumberFormat="1" applyFont="1" applyBorder="1" applyAlignment="1">
      <alignment horizontal="center"/>
    </xf>
    <xf numFmtId="0" fontId="20" fillId="0" borderId="15" xfId="0" applyFont="1" applyBorder="1"/>
    <xf numFmtId="4" fontId="20" fillId="0" borderId="16" xfId="0" applyNumberFormat="1" applyFont="1" applyBorder="1" applyAlignment="1">
      <alignment horizontal="center"/>
    </xf>
    <xf numFmtId="165" fontId="20" fillId="0" borderId="9" xfId="0" applyNumberFormat="1" applyFont="1" applyBorder="1" applyAlignment="1">
      <alignment horizontal="center"/>
    </xf>
    <xf numFmtId="0" fontId="20" fillId="0" borderId="10" xfId="0" applyFont="1" applyBorder="1"/>
    <xf numFmtId="165" fontId="20" fillId="0" borderId="11" xfId="0" applyNumberFormat="1" applyFont="1" applyBorder="1" applyAlignment="1">
      <alignment horizontal="center"/>
    </xf>
    <xf numFmtId="4" fontId="20" fillId="0" borderId="11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 wrapText="1"/>
    </xf>
    <xf numFmtId="0" fontId="20" fillId="0" borderId="4" xfId="0" applyFont="1" applyBorder="1"/>
    <xf numFmtId="166" fontId="20" fillId="0" borderId="5" xfId="0" applyNumberFormat="1" applyFont="1" applyBorder="1" applyAlignment="1">
      <alignment horizontal="center"/>
    </xf>
    <xf numFmtId="0" fontId="20" fillId="0" borderId="5" xfId="0" applyNumberFormat="1" applyFont="1" applyBorder="1" applyAlignment="1">
      <alignment horizontal="center" wrapText="1"/>
    </xf>
    <xf numFmtId="4" fontId="20" fillId="0" borderId="5" xfId="0" applyNumberFormat="1" applyFont="1" applyBorder="1" applyAlignment="1">
      <alignment horizontal="center"/>
    </xf>
    <xf numFmtId="166" fontId="20" fillId="0" borderId="9" xfId="0" applyNumberFormat="1" applyFont="1" applyBorder="1" applyAlignment="1">
      <alignment horizontal="center"/>
    </xf>
    <xf numFmtId="0" fontId="20" fillId="0" borderId="9" xfId="0" applyNumberFormat="1" applyFont="1" applyBorder="1" applyAlignment="1">
      <alignment horizontal="center" wrapText="1"/>
    </xf>
    <xf numFmtId="166" fontId="20" fillId="0" borderId="11" xfId="0" applyNumberFormat="1" applyFont="1" applyBorder="1" applyAlignment="1">
      <alignment horizontal="center"/>
    </xf>
    <xf numFmtId="0" fontId="20" fillId="0" borderId="11" xfId="0" applyNumberFormat="1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  <xf numFmtId="4" fontId="20" fillId="0" borderId="25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 wrapText="1"/>
    </xf>
    <xf numFmtId="0" fontId="20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8" xfId="0" applyFont="1" applyBorder="1" applyAlignment="1">
      <alignment horizontal="center" wrapText="1"/>
    </xf>
    <xf numFmtId="0" fontId="20" fillId="0" borderId="2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4" fontId="20" fillId="0" borderId="31" xfId="0" applyNumberFormat="1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165" fontId="20" fillId="0" borderId="25" xfId="0" applyNumberFormat="1" applyFont="1" applyBorder="1" applyAlignment="1">
      <alignment horizontal="center" wrapText="1"/>
    </xf>
    <xf numFmtId="0" fontId="20" fillId="0" borderId="33" xfId="0" applyFont="1" applyBorder="1" applyAlignment="1">
      <alignment horizontal="center"/>
    </xf>
    <xf numFmtId="165" fontId="20" fillId="0" borderId="27" xfId="0" applyNumberFormat="1" applyFont="1" applyBorder="1" applyAlignment="1">
      <alignment horizontal="center" wrapText="1"/>
    </xf>
    <xf numFmtId="4" fontId="20" fillId="0" borderId="27" xfId="0" applyNumberFormat="1" applyFont="1" applyBorder="1" applyAlignment="1">
      <alignment horizontal="center"/>
    </xf>
    <xf numFmtId="165" fontId="20" fillId="0" borderId="28" xfId="0" applyNumberFormat="1" applyFont="1" applyBorder="1" applyAlignment="1">
      <alignment horizontal="center" wrapText="1"/>
    </xf>
    <xf numFmtId="165" fontId="20" fillId="0" borderId="9" xfId="0" applyNumberFormat="1" applyFont="1" applyBorder="1" applyAlignment="1">
      <alignment horizontal="center" wrapText="1"/>
    </xf>
    <xf numFmtId="165" fontId="20" fillId="0" borderId="16" xfId="0" applyNumberFormat="1" applyFont="1" applyBorder="1" applyAlignment="1">
      <alignment horizontal="center" wrapText="1"/>
    </xf>
    <xf numFmtId="0" fontId="20" fillId="0" borderId="34" xfId="0" applyFont="1" applyBorder="1" applyAlignment="1">
      <alignment horizontal="center"/>
    </xf>
    <xf numFmtId="165" fontId="20" fillId="0" borderId="34" xfId="0" applyNumberFormat="1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1" fillId="0" borderId="1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" fontId="20" fillId="0" borderId="8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4" fontId="20" fillId="0" borderId="28" xfId="0" applyNumberFormat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5" fontId="20" fillId="0" borderId="35" xfId="0" applyNumberFormat="1" applyFont="1" applyBorder="1" applyAlignment="1">
      <alignment horizontal="center" wrapText="1"/>
    </xf>
    <xf numFmtId="4" fontId="20" fillId="0" borderId="35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5" fontId="20" fillId="0" borderId="31" xfId="0" applyNumberFormat="1" applyFont="1" applyBorder="1" applyAlignment="1">
      <alignment horizontal="center" wrapText="1"/>
    </xf>
    <xf numFmtId="4" fontId="20" fillId="0" borderId="10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textRotation="90"/>
    </xf>
    <xf numFmtId="4" fontId="20" fillId="0" borderId="9" xfId="0" applyNumberFormat="1" applyFont="1" applyBorder="1" applyAlignment="1">
      <alignment horizontal="center" wrapText="1"/>
    </xf>
    <xf numFmtId="0" fontId="0" fillId="0" borderId="9" xfId="0" applyBorder="1" applyAlignment="1">
      <alignment textRotation="90"/>
    </xf>
    <xf numFmtId="0" fontId="20" fillId="0" borderId="11" xfId="0" applyFont="1" applyBorder="1" applyAlignment="1">
      <alignment horizontal="center"/>
    </xf>
    <xf numFmtId="4" fontId="20" fillId="0" borderId="11" xfId="0" applyNumberFormat="1" applyFont="1" applyBorder="1" applyAlignment="1">
      <alignment horizontal="center" wrapText="1"/>
    </xf>
    <xf numFmtId="0" fontId="0" fillId="0" borderId="11" xfId="0" applyBorder="1" applyAlignment="1">
      <alignment textRotation="90"/>
    </xf>
    <xf numFmtId="0" fontId="20" fillId="0" borderId="4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/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/>
    </xf>
    <xf numFmtId="4" fontId="20" fillId="0" borderId="16" xfId="0" applyNumberFormat="1" applyFont="1" applyBorder="1" applyAlignment="1">
      <alignment horizontal="center" wrapText="1"/>
    </xf>
    <xf numFmtId="0" fontId="20" fillId="0" borderId="16" xfId="0" applyFont="1" applyBorder="1"/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2" fontId="20" fillId="2" borderId="5" xfId="0" applyNumberFormat="1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2" fontId="20" fillId="2" borderId="11" xfId="0" applyNumberFormat="1" applyFont="1" applyFill="1" applyBorder="1" applyAlignment="1">
      <alignment horizontal="center" wrapText="1"/>
    </xf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 applyAlignment="1">
      <alignment horizontal="center"/>
    </xf>
    <xf numFmtId="0" fontId="20" fillId="3" borderId="9" xfId="0" applyFont="1" applyFill="1" applyBorder="1"/>
    <xf numFmtId="0" fontId="20" fillId="3" borderId="9" xfId="0" applyFont="1" applyFill="1" applyBorder="1" applyAlignment="1">
      <alignment horizontal="center" wrapText="1"/>
    </xf>
    <xf numFmtId="2" fontId="20" fillId="3" borderId="9" xfId="0" applyNumberFormat="1" applyFont="1" applyFill="1" applyBorder="1" applyAlignment="1">
      <alignment horizontal="center" wrapText="1"/>
    </xf>
    <xf numFmtId="4" fontId="20" fillId="3" borderId="9" xfId="0" applyNumberFormat="1" applyFont="1" applyFill="1" applyBorder="1" applyAlignment="1">
      <alignment horizontal="center"/>
    </xf>
    <xf numFmtId="0" fontId="16" fillId="0" borderId="37" xfId="0" applyFont="1" applyBorder="1" applyAlignment="1">
      <alignment horizontal="center" vertical="center" textRotation="90" wrapText="1"/>
    </xf>
    <xf numFmtId="0" fontId="16" fillId="0" borderId="36" xfId="0" applyFont="1" applyBorder="1" applyAlignment="1">
      <alignment horizontal="center" vertical="center" textRotation="90" wrapText="1"/>
    </xf>
    <xf numFmtId="0" fontId="16" fillId="0" borderId="38" xfId="0" applyFont="1" applyBorder="1" applyAlignment="1">
      <alignment horizontal="center" vertical="center" textRotation="90" wrapText="1"/>
    </xf>
    <xf numFmtId="0" fontId="16" fillId="0" borderId="39" xfId="0" applyFont="1" applyBorder="1" applyAlignment="1">
      <alignment horizontal="center" vertical="center" textRotation="90" wrapText="1"/>
    </xf>
    <xf numFmtId="0" fontId="16" fillId="0" borderId="40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45" fillId="0" borderId="37" xfId="0" applyFont="1" applyBorder="1" applyAlignment="1">
      <alignment horizontal="center" vertical="center" textRotation="90"/>
    </xf>
    <xf numFmtId="0" fontId="45" fillId="0" borderId="36" xfId="0" applyFont="1" applyBorder="1" applyAlignment="1">
      <alignment horizontal="center" vertical="center" textRotation="90"/>
    </xf>
    <xf numFmtId="0" fontId="45" fillId="0" borderId="38" xfId="0" applyFont="1" applyBorder="1" applyAlignment="1">
      <alignment horizontal="center" vertical="center" textRotation="90"/>
    </xf>
    <xf numFmtId="0" fontId="45" fillId="0" borderId="39" xfId="0" applyFont="1" applyBorder="1" applyAlignment="1">
      <alignment horizontal="center" vertical="center" textRotation="90"/>
    </xf>
    <xf numFmtId="0" fontId="45" fillId="0" borderId="40" xfId="0" applyFont="1" applyBorder="1" applyAlignment="1">
      <alignment horizontal="center" vertical="center" textRotation="90"/>
    </xf>
    <xf numFmtId="0" fontId="45" fillId="0" borderId="20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27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 textRotation="90" wrapText="1"/>
    </xf>
    <xf numFmtId="0" fontId="23" fillId="0" borderId="31" xfId="0" applyFont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center" vertical="center" textRotation="90" wrapText="1"/>
    </xf>
    <xf numFmtId="0" fontId="26" fillId="0" borderId="37" xfId="0" applyFont="1" applyBorder="1" applyAlignment="1">
      <alignment horizontal="center" vertical="center" textRotation="90" wrapText="1"/>
    </xf>
    <xf numFmtId="0" fontId="26" fillId="0" borderId="36" xfId="0" applyFont="1" applyBorder="1" applyAlignment="1">
      <alignment horizontal="center" vertical="center" textRotation="90" wrapText="1"/>
    </xf>
    <xf numFmtId="0" fontId="26" fillId="0" borderId="38" xfId="0" applyFont="1" applyBorder="1" applyAlignment="1">
      <alignment horizontal="center" vertical="center" textRotation="90" wrapText="1"/>
    </xf>
    <xf numFmtId="0" fontId="26" fillId="0" borderId="39" xfId="0" applyFont="1" applyBorder="1" applyAlignment="1">
      <alignment horizontal="center" vertical="center" textRotation="90" wrapText="1"/>
    </xf>
    <xf numFmtId="0" fontId="26" fillId="0" borderId="40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4" fontId="20" fillId="0" borderId="16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/>
    </xf>
    <xf numFmtId="0" fontId="17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4" fontId="20" fillId="2" borderId="9" xfId="0" applyNumberFormat="1" applyFont="1" applyFill="1" applyBorder="1" applyAlignment="1">
      <alignment horizontal="center" wrapText="1"/>
    </xf>
    <xf numFmtId="4" fontId="20" fillId="2" borderId="45" xfId="0" applyNumberFormat="1" applyFont="1" applyFill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/>
    </xf>
    <xf numFmtId="4" fontId="20" fillId="0" borderId="45" xfId="0" applyNumberFormat="1" applyFont="1" applyBorder="1" applyAlignment="1">
      <alignment horizontal="center"/>
    </xf>
    <xf numFmtId="4" fontId="20" fillId="0" borderId="27" xfId="0" applyNumberFormat="1" applyFont="1" applyBorder="1" applyAlignment="1">
      <alignment horizontal="center"/>
    </xf>
    <xf numFmtId="4" fontId="20" fillId="0" borderId="50" xfId="0" applyNumberFormat="1" applyFont="1" applyBorder="1" applyAlignment="1">
      <alignment horizont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48" xfId="0" applyBorder="1" applyAlignment="1">
      <alignment textRotation="90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/>
    </xf>
    <xf numFmtId="4" fontId="20" fillId="0" borderId="49" xfId="0" applyNumberFormat="1" applyFont="1" applyBorder="1" applyAlignment="1">
      <alignment horizontal="center"/>
    </xf>
    <xf numFmtId="4" fontId="20" fillId="2" borderId="11" xfId="0" applyNumberFormat="1" applyFont="1" applyFill="1" applyBorder="1" applyAlignment="1">
      <alignment horizontal="center" wrapText="1"/>
    </xf>
    <xf numFmtId="4" fontId="20" fillId="2" borderId="49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19" fillId="2" borderId="14" xfId="0" applyFont="1" applyFill="1" applyBorder="1" applyAlignment="1">
      <alignment horizontal="center" wrapText="1"/>
    </xf>
    <xf numFmtId="0" fontId="19" fillId="2" borderId="43" xfId="0" applyFont="1" applyFill="1" applyBorder="1" applyAlignment="1">
      <alignment horizontal="center" wrapText="1"/>
    </xf>
    <xf numFmtId="4" fontId="20" fillId="2" borderId="5" xfId="0" applyNumberFormat="1" applyFont="1" applyFill="1" applyBorder="1" applyAlignment="1">
      <alignment horizontal="center" wrapText="1"/>
    </xf>
    <xf numFmtId="4" fontId="20" fillId="2" borderId="44" xfId="0" applyNumberFormat="1" applyFont="1" applyFill="1" applyBorder="1" applyAlignment="1">
      <alignment horizont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44" xfId="0" applyNumberFormat="1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2" fontId="20" fillId="0" borderId="45" xfId="0" applyNumberFormat="1" applyFont="1" applyBorder="1" applyAlignment="1">
      <alignment horizontal="center" vertical="center" wrapText="1"/>
    </xf>
    <xf numFmtId="4" fontId="20" fillId="0" borderId="31" xfId="0" applyNumberFormat="1" applyFont="1" applyBorder="1" applyAlignment="1">
      <alignment horizontal="center"/>
    </xf>
    <xf numFmtId="4" fontId="20" fillId="0" borderId="51" xfId="0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4" fontId="20" fillId="0" borderId="25" xfId="0" applyNumberFormat="1" applyFont="1" applyBorder="1" applyAlignment="1">
      <alignment horizontal="center"/>
    </xf>
    <xf numFmtId="4" fontId="20" fillId="0" borderId="52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48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/>
    </xf>
    <xf numFmtId="4" fontId="20" fillId="0" borderId="44" xfId="0" applyNumberFormat="1" applyFont="1" applyBorder="1" applyAlignment="1">
      <alignment horizontal="center"/>
    </xf>
    <xf numFmtId="4" fontId="20" fillId="0" borderId="25" xfId="0" applyNumberFormat="1" applyFont="1" applyBorder="1" applyAlignment="1">
      <alignment horizontal="center" vertical="center"/>
    </xf>
    <xf numFmtId="4" fontId="20" fillId="0" borderId="52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20" fillId="0" borderId="4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48" xfId="0" applyFont="1" applyBorder="1" applyAlignment="1">
      <alignment horizontal="center" wrapText="1"/>
    </xf>
    <xf numFmtId="0" fontId="19" fillId="0" borderId="53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20" xfId="0" applyFont="1" applyBorder="1"/>
    <xf numFmtId="0" fontId="16" fillId="0" borderId="12" xfId="0" applyFont="1" applyBorder="1" applyAlignment="1">
      <alignment horizontal="center" vertical="center" textRotation="90" wrapText="1"/>
    </xf>
    <xf numFmtId="4" fontId="20" fillId="2" borderId="27" xfId="0" applyNumberFormat="1" applyFont="1" applyFill="1" applyBorder="1" applyAlignment="1">
      <alignment horizontal="center"/>
    </xf>
    <xf numFmtId="4" fontId="20" fillId="2" borderId="50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48" xfId="0" applyFont="1" applyFill="1" applyBorder="1" applyAlignment="1">
      <alignment horizontal="center" wrapText="1"/>
    </xf>
    <xf numFmtId="4" fontId="20" fillId="2" borderId="25" xfId="0" applyNumberFormat="1" applyFont="1" applyFill="1" applyBorder="1" applyAlignment="1">
      <alignment horizontal="center"/>
    </xf>
    <xf numFmtId="4" fontId="20" fillId="2" borderId="52" xfId="0" applyNumberFormat="1" applyFont="1" applyFill="1" applyBorder="1" applyAlignment="1">
      <alignment horizontal="center"/>
    </xf>
    <xf numFmtId="4" fontId="20" fillId="3" borderId="9" xfId="0" applyNumberFormat="1" applyFont="1" applyFill="1" applyBorder="1" applyAlignment="1">
      <alignment horizontal="center"/>
    </xf>
    <xf numFmtId="4" fontId="20" fillId="2" borderId="45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4" fontId="20" fillId="2" borderId="49" xfId="0" applyNumberFormat="1" applyFont="1" applyFill="1" applyBorder="1" applyAlignment="1">
      <alignment horizontal="center"/>
    </xf>
    <xf numFmtId="0" fontId="0" fillId="0" borderId="12" xfId="0" applyBorder="1" applyAlignment="1">
      <alignment textRotation="90"/>
    </xf>
    <xf numFmtId="0" fontId="0" fillId="0" borderId="20" xfId="0" applyBorder="1" applyAlignment="1">
      <alignment textRotation="90"/>
    </xf>
    <xf numFmtId="0" fontId="19" fillId="2" borderId="37" xfId="0" applyFont="1" applyFill="1" applyBorder="1" applyAlignment="1">
      <alignment horizontal="center" wrapText="1"/>
    </xf>
    <xf numFmtId="0" fontId="19" fillId="2" borderId="36" xfId="0" applyFont="1" applyFill="1" applyBorder="1" applyAlignment="1">
      <alignment horizontal="center" wrapText="1"/>
    </xf>
    <xf numFmtId="4" fontId="20" fillId="2" borderId="5" xfId="0" applyNumberFormat="1" applyFont="1" applyFill="1" applyBorder="1" applyAlignment="1">
      <alignment horizontal="center"/>
    </xf>
    <xf numFmtId="4" fontId="20" fillId="2" borderId="4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4" fontId="20" fillId="3" borderId="9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" fillId="2" borderId="48" xfId="0" applyNumberFormat="1" applyFont="1" applyFill="1" applyBorder="1" applyAlignment="1">
      <alignment horizontal="center" wrapText="1"/>
    </xf>
    <xf numFmtId="0" fontId="23" fillId="0" borderId="36" xfId="0" applyFont="1" applyBorder="1" applyAlignment="1">
      <alignment horizontal="center" vertical="center" textRotation="90" wrapText="1"/>
    </xf>
    <xf numFmtId="0" fontId="23" fillId="0" borderId="38" xfId="0" applyFont="1" applyBorder="1" applyAlignment="1">
      <alignment horizontal="center" vertical="center" textRotation="90" wrapText="1"/>
    </xf>
    <xf numFmtId="0" fontId="23" fillId="0" borderId="39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40" xfId="0" applyFont="1" applyBorder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 textRotation="90" wrapText="1"/>
    </xf>
    <xf numFmtId="4" fontId="20" fillId="2" borderId="50" xfId="0" applyNumberFormat="1" applyFont="1" applyFill="1" applyBorder="1" applyAlignment="1">
      <alignment horizontal="center" wrapText="1"/>
    </xf>
    <xf numFmtId="4" fontId="20" fillId="2" borderId="7" xfId="0" applyNumberFormat="1" applyFont="1" applyFill="1" applyBorder="1" applyAlignment="1">
      <alignment horizontal="center" wrapText="1"/>
    </xf>
    <xf numFmtId="4" fontId="20" fillId="2" borderId="54" xfId="0" applyNumberFormat="1" applyFont="1" applyFill="1" applyBorder="1" applyAlignment="1">
      <alignment horizont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wrapText="1"/>
    </xf>
    <xf numFmtId="0" fontId="19" fillId="2" borderId="42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28" fillId="2" borderId="12" xfId="0" applyFont="1" applyFill="1" applyBorder="1" applyAlignment="1">
      <alignment horizontal="center" vertical="center" textRotation="90" wrapText="1"/>
    </xf>
    <xf numFmtId="0" fontId="28" fillId="2" borderId="20" xfId="0" applyFont="1" applyFill="1" applyBorder="1" applyAlignment="1">
      <alignment horizontal="center" vertical="center" textRotation="90" wrapText="1"/>
    </xf>
    <xf numFmtId="0" fontId="19" fillId="2" borderId="55" xfId="0" applyFont="1" applyFill="1" applyBorder="1" applyAlignment="1">
      <alignment horizontal="center" wrapText="1"/>
    </xf>
    <xf numFmtId="4" fontId="20" fillId="2" borderId="22" xfId="0" applyNumberFormat="1" applyFont="1" applyFill="1" applyBorder="1" applyAlignment="1">
      <alignment horizontal="center"/>
    </xf>
    <xf numFmtId="4" fontId="20" fillId="2" borderId="56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0" fillId="0" borderId="38" xfId="0" applyBorder="1" applyAlignment="1">
      <alignment textRotation="90"/>
    </xf>
    <xf numFmtId="0" fontId="0" fillId="0" borderId="0" xfId="0" applyBorder="1" applyAlignment="1">
      <alignment textRotation="90"/>
    </xf>
    <xf numFmtId="0" fontId="0" fillId="0" borderId="39" xfId="0" applyBorder="1" applyAlignment="1">
      <alignment textRotation="90"/>
    </xf>
    <xf numFmtId="0" fontId="19" fillId="2" borderId="18" xfId="0" applyFont="1" applyFill="1" applyBorder="1" applyAlignment="1">
      <alignment horizontal="center" wrapText="1"/>
    </xf>
    <xf numFmtId="0" fontId="15" fillId="0" borderId="37" xfId="0" applyFont="1" applyBorder="1" applyAlignment="1">
      <alignment horizontal="center" vertical="center" textRotation="90" wrapText="1"/>
    </xf>
    <xf numFmtId="0" fontId="15" fillId="0" borderId="36" xfId="0" applyFont="1" applyBorder="1" applyAlignment="1">
      <alignment horizontal="center" vertical="center" textRotation="90" wrapText="1"/>
    </xf>
    <xf numFmtId="0" fontId="15" fillId="0" borderId="38" xfId="0" applyFont="1" applyBorder="1" applyAlignment="1">
      <alignment horizontal="center" vertical="center" textRotation="90" wrapText="1"/>
    </xf>
    <xf numFmtId="0" fontId="15" fillId="0" borderId="39" xfId="0" applyFont="1" applyBorder="1" applyAlignment="1">
      <alignment horizontal="center" vertical="center" textRotation="90" wrapText="1"/>
    </xf>
    <xf numFmtId="0" fontId="15" fillId="0" borderId="40" xfId="0" applyFont="1" applyBorder="1" applyAlignment="1">
      <alignment horizontal="center" vertical="center" textRotation="90" wrapText="1"/>
    </xf>
    <xf numFmtId="0" fontId="15" fillId="0" borderId="20" xfId="0" applyFont="1" applyBorder="1" applyAlignment="1">
      <alignment horizontal="center" vertical="center" textRotation="90" wrapText="1"/>
    </xf>
    <xf numFmtId="4" fontId="1" fillId="2" borderId="37" xfId="0" applyNumberFormat="1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2" borderId="39" xfId="0" applyNumberFormat="1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top" wrapText="1"/>
    </xf>
    <xf numFmtId="0" fontId="18" fillId="2" borderId="36" xfId="0" applyFont="1" applyFill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center" textRotation="90" wrapText="1"/>
    </xf>
    <xf numFmtId="4" fontId="20" fillId="2" borderId="30" xfId="0" applyNumberFormat="1" applyFont="1" applyFill="1" applyBorder="1" applyAlignment="1">
      <alignment horizontal="center" vertical="center" wrapText="1"/>
    </xf>
    <xf numFmtId="4" fontId="20" fillId="2" borderId="20" xfId="0" applyNumberFormat="1" applyFont="1" applyFill="1" applyBorder="1" applyAlignment="1">
      <alignment horizontal="center" vertical="center" wrapText="1"/>
    </xf>
    <xf numFmtId="4" fontId="22" fillId="2" borderId="31" xfId="0" applyNumberFormat="1" applyFont="1" applyFill="1" applyBorder="1" applyAlignment="1">
      <alignment horizontal="center"/>
    </xf>
    <xf numFmtId="4" fontId="22" fillId="2" borderId="51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 textRotation="90" wrapText="1"/>
    </xf>
    <xf numFmtId="0" fontId="16" fillId="2" borderId="36" xfId="0" applyFont="1" applyFill="1" applyBorder="1" applyAlignment="1">
      <alignment horizontal="center" vertical="center" textRotation="90" wrapText="1"/>
    </xf>
    <xf numFmtId="0" fontId="16" fillId="2" borderId="38" xfId="0" applyFont="1" applyFill="1" applyBorder="1" applyAlignment="1">
      <alignment horizontal="center" vertical="center" textRotation="90" wrapText="1"/>
    </xf>
    <xf numFmtId="0" fontId="16" fillId="2" borderId="39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16" fillId="2" borderId="40" xfId="0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center" vertical="center" textRotation="90" wrapText="1"/>
    </xf>
    <xf numFmtId="4" fontId="20" fillId="2" borderId="35" xfId="0" applyNumberFormat="1" applyFont="1" applyFill="1" applyBorder="1" applyAlignment="1">
      <alignment horizontal="center"/>
    </xf>
    <xf numFmtId="4" fontId="20" fillId="2" borderId="36" xfId="0" applyNumberFormat="1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 wrapText="1"/>
    </xf>
    <xf numFmtId="4" fontId="20" fillId="2" borderId="29" xfId="0" applyNumberFormat="1" applyFont="1" applyFill="1" applyBorder="1" applyAlignment="1">
      <alignment horizontal="center"/>
    </xf>
    <xf numFmtId="4" fontId="20" fillId="2" borderId="57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2" borderId="3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3"/>
  <sheetViews>
    <sheetView tabSelected="1" topLeftCell="A16" zoomScaleNormal="100" zoomScaleSheetLayoutView="100" zoomScalePageLayoutView="80" workbookViewId="0">
      <selection activeCell="M24" sqref="M24"/>
    </sheetView>
  </sheetViews>
  <sheetFormatPr defaultRowHeight="15" x14ac:dyDescent="0.25"/>
  <cols>
    <col min="1" max="1" width="4.28515625" style="1" customWidth="1"/>
    <col min="2" max="2" width="6.5703125" style="1" customWidth="1"/>
    <col min="3" max="3" width="30.85546875" style="1" customWidth="1"/>
    <col min="4" max="4" width="18.7109375" style="1" customWidth="1"/>
    <col min="5" max="5" width="17" style="1" customWidth="1"/>
    <col min="6" max="6" width="25.140625" style="1" customWidth="1"/>
    <col min="7" max="7" width="21.5703125" style="1" customWidth="1"/>
    <col min="8" max="8" width="22" style="1" customWidth="1"/>
    <col min="9" max="9" width="24.85546875" style="1" customWidth="1"/>
    <col min="10" max="10" width="10.7109375" style="1" customWidth="1"/>
    <col min="11" max="11" width="9.140625" style="1" bestFit="1"/>
    <col min="12" max="12" width="9.140625" style="1"/>
    <col min="13" max="13" width="12" style="1" bestFit="1" customWidth="1"/>
    <col min="14" max="16384" width="9.140625" style="1"/>
  </cols>
  <sheetData>
    <row r="1" spans="1:14" ht="18.75" x14ac:dyDescent="0.25">
      <c r="C1" s="2" t="s">
        <v>0</v>
      </c>
      <c r="D1"/>
      <c r="E1" s="3"/>
      <c r="F1" s="4"/>
      <c r="G1" s="5"/>
      <c r="H1" s="2"/>
      <c r="I1"/>
      <c r="J1"/>
    </row>
    <row r="2" spans="1:14" ht="28.5" x14ac:dyDescent="0.45">
      <c r="C2" s="2" t="s">
        <v>425</v>
      </c>
      <c r="D2"/>
      <c r="E2" s="6"/>
      <c r="F2" s="7"/>
      <c r="G2" s="8"/>
      <c r="H2" s="2"/>
      <c r="I2"/>
      <c r="J2"/>
    </row>
    <row r="3" spans="1:14" ht="37.5" x14ac:dyDescent="0.25">
      <c r="C3" s="9" t="s">
        <v>1</v>
      </c>
      <c r="D3" s="223"/>
      <c r="E3" s="3"/>
      <c r="F3" s="4"/>
      <c r="G3" s="5"/>
      <c r="H3" s="10"/>
      <c r="I3" s="224"/>
      <c r="J3" s="197"/>
    </row>
    <row r="4" spans="1:14" ht="37.5" x14ac:dyDescent="0.25">
      <c r="C4" s="9" t="s">
        <v>2</v>
      </c>
      <c r="D4" s="223"/>
      <c r="E4" s="3"/>
      <c r="F4" s="4"/>
      <c r="G4" s="5"/>
      <c r="H4" s="10"/>
      <c r="I4" s="224"/>
      <c r="J4" s="197"/>
    </row>
    <row r="5" spans="1:14" ht="46.5" x14ac:dyDescent="0.7">
      <c r="D5" s="11" t="s">
        <v>3</v>
      </c>
      <c r="E5" s="12"/>
      <c r="F5" s="13"/>
      <c r="G5" s="14"/>
      <c r="H5" s="15"/>
      <c r="I5" s="19"/>
      <c r="L5" s="17"/>
      <c r="N5" s="17"/>
    </row>
    <row r="6" spans="1:14" ht="20.25" x14ac:dyDescent="0.3">
      <c r="C6" s="3"/>
      <c r="D6" s="3"/>
      <c r="E6" s="3"/>
      <c r="F6" s="16"/>
      <c r="G6" s="17"/>
      <c r="I6" s="64"/>
    </row>
    <row r="7" spans="1:14" ht="20.25" x14ac:dyDescent="0.3">
      <c r="C7" s="3"/>
      <c r="D7" s="3"/>
      <c r="E7" s="3"/>
      <c r="F7" s="16"/>
      <c r="G7" s="17"/>
      <c r="I7" s="64"/>
    </row>
    <row r="8" spans="1:14" ht="20.25" x14ac:dyDescent="0.3">
      <c r="C8" s="3"/>
      <c r="D8" s="3"/>
      <c r="E8" s="18"/>
      <c r="F8" s="19"/>
      <c r="G8" s="20"/>
      <c r="H8" s="19"/>
      <c r="I8" s="65"/>
    </row>
    <row r="9" spans="1:14" ht="43.5" customHeight="1" x14ac:dyDescent="0.65">
      <c r="C9" s="3"/>
      <c r="D9" s="3"/>
      <c r="E9" s="362" t="s">
        <v>4</v>
      </c>
      <c r="F9" s="363"/>
      <c r="G9" s="363"/>
      <c r="H9" s="363"/>
      <c r="I9" s="3"/>
    </row>
    <row r="10" spans="1:14" ht="31.5" customHeight="1" x14ac:dyDescent="0.45">
      <c r="A10" s="364"/>
      <c r="B10" s="364"/>
      <c r="C10" s="364"/>
      <c r="D10" s="364"/>
      <c r="E10" s="364"/>
      <c r="F10" s="364"/>
      <c r="G10" s="364"/>
      <c r="H10" s="364"/>
      <c r="I10" s="364"/>
    </row>
    <row r="11" spans="1:14" ht="17.25" customHeight="1" x14ac:dyDescent="0.3">
      <c r="H11" s="21">
        <v>46023</v>
      </c>
      <c r="I11" s="66"/>
    </row>
    <row r="12" spans="1:14" ht="49.5" customHeight="1" x14ac:dyDescent="0.25">
      <c r="A12" s="348" t="s">
        <v>5</v>
      </c>
      <c r="B12" s="349"/>
      <c r="C12" s="365" t="s">
        <v>6</v>
      </c>
      <c r="D12" s="366"/>
      <c r="E12" s="366"/>
      <c r="F12" s="366"/>
      <c r="G12" s="366"/>
      <c r="H12" s="366"/>
      <c r="I12" s="367"/>
    </row>
    <row r="13" spans="1:14" ht="15.75" customHeight="1" x14ac:dyDescent="0.25">
      <c r="A13" s="350"/>
      <c r="B13" s="352"/>
      <c r="C13" s="22" t="s">
        <v>7</v>
      </c>
      <c r="D13" s="23" t="s">
        <v>8</v>
      </c>
      <c r="E13" s="24" t="s">
        <v>9</v>
      </c>
      <c r="F13" s="23" t="s">
        <v>10</v>
      </c>
      <c r="G13" s="24" t="s">
        <v>11</v>
      </c>
      <c r="H13" s="281" t="s">
        <v>12</v>
      </c>
      <c r="I13" s="282"/>
    </row>
    <row r="14" spans="1:14" ht="15.75" customHeight="1" x14ac:dyDescent="0.25">
      <c r="A14" s="350"/>
      <c r="B14" s="352"/>
      <c r="C14" s="25" t="s">
        <v>13</v>
      </c>
      <c r="D14" s="26" t="s">
        <v>14</v>
      </c>
      <c r="E14" s="27">
        <v>0.85</v>
      </c>
      <c r="F14" s="28">
        <f>0.85*H14</f>
        <v>297500</v>
      </c>
      <c r="G14" s="28">
        <f>0.00049*H14</f>
        <v>171.5</v>
      </c>
      <c r="H14" s="283">
        <v>350000</v>
      </c>
      <c r="I14" s="284"/>
    </row>
    <row r="15" spans="1:14" ht="15.75" customHeight="1" x14ac:dyDescent="0.25">
      <c r="A15" s="350"/>
      <c r="B15" s="352"/>
      <c r="C15" s="29" t="s">
        <v>13</v>
      </c>
      <c r="D15" s="30">
        <v>6</v>
      </c>
      <c r="E15" s="31">
        <v>0.49</v>
      </c>
      <c r="F15" s="32">
        <f>D15*E15/1000*H15</f>
        <v>1029</v>
      </c>
      <c r="G15" s="32">
        <f>E15/1000*H15</f>
        <v>171.5</v>
      </c>
      <c r="H15" s="360">
        <v>350000</v>
      </c>
      <c r="I15" s="361"/>
    </row>
    <row r="16" spans="1:14" x14ac:dyDescent="0.25">
      <c r="A16" s="350"/>
      <c r="B16" s="352"/>
      <c r="C16" s="29" t="s">
        <v>15</v>
      </c>
      <c r="D16" s="33">
        <v>11.7</v>
      </c>
      <c r="E16" s="31">
        <v>0.65</v>
      </c>
      <c r="F16" s="32">
        <f>D16*E16/1000*H16</f>
        <v>2547.6749999999997</v>
      </c>
      <c r="G16" s="32">
        <f>E16/1000*H16</f>
        <v>217.75</v>
      </c>
      <c r="H16" s="360">
        <v>335000</v>
      </c>
      <c r="I16" s="361"/>
      <c r="J16" s="67"/>
    </row>
    <row r="17" spans="1:13" x14ac:dyDescent="0.25">
      <c r="A17" s="350"/>
      <c r="B17" s="352"/>
      <c r="C17" s="34" t="s">
        <v>16</v>
      </c>
      <c r="D17" s="35">
        <v>11.7</v>
      </c>
      <c r="E17" s="36">
        <v>0.94</v>
      </c>
      <c r="F17" s="37">
        <f>D17*E17/1000*H17</f>
        <v>3574.35</v>
      </c>
      <c r="G17" s="37">
        <f>E17/1000*H17</f>
        <v>305.5</v>
      </c>
      <c r="H17" s="278">
        <v>325000</v>
      </c>
      <c r="I17" s="279"/>
      <c r="J17" s="67"/>
    </row>
    <row r="18" spans="1:13" x14ac:dyDescent="0.25">
      <c r="A18" s="350"/>
      <c r="B18" s="352"/>
      <c r="C18" s="34" t="s">
        <v>17</v>
      </c>
      <c r="D18" s="35">
        <v>11.7</v>
      </c>
      <c r="E18" s="36">
        <v>1.3</v>
      </c>
      <c r="F18" s="37">
        <f t="shared" ref="F18:F25" si="0">D18*E18/1000*H18</f>
        <v>4867.2</v>
      </c>
      <c r="G18" s="37">
        <f t="shared" ref="G18:G25" si="1">E18/1000*H18</f>
        <v>416</v>
      </c>
      <c r="H18" s="278">
        <v>320000</v>
      </c>
      <c r="I18" s="279"/>
      <c r="J18" s="67"/>
    </row>
    <row r="19" spans="1:13" x14ac:dyDescent="0.25">
      <c r="A19" s="350"/>
      <c r="B19" s="352"/>
      <c r="C19" s="34" t="s">
        <v>18</v>
      </c>
      <c r="D19" s="35">
        <v>11.7</v>
      </c>
      <c r="E19" s="36">
        <v>1.73</v>
      </c>
      <c r="F19" s="37">
        <f t="shared" si="0"/>
        <v>6477.12</v>
      </c>
      <c r="G19" s="37">
        <f t="shared" si="1"/>
        <v>553.6</v>
      </c>
      <c r="H19" s="278">
        <v>320000</v>
      </c>
      <c r="I19" s="279"/>
      <c r="J19" s="67"/>
    </row>
    <row r="20" spans="1:13" x14ac:dyDescent="0.25">
      <c r="A20" s="350"/>
      <c r="B20" s="352"/>
      <c r="C20" s="34" t="s">
        <v>19</v>
      </c>
      <c r="D20" s="35">
        <v>11.7</v>
      </c>
      <c r="E20" s="36">
        <v>2.1</v>
      </c>
      <c r="F20" s="37">
        <f t="shared" si="0"/>
        <v>7862.4000000000005</v>
      </c>
      <c r="G20" s="37">
        <f t="shared" si="1"/>
        <v>672.00000000000011</v>
      </c>
      <c r="H20" s="278">
        <v>320000</v>
      </c>
      <c r="I20" s="279"/>
      <c r="J20" s="67"/>
    </row>
    <row r="21" spans="1:13" x14ac:dyDescent="0.25">
      <c r="A21" s="350"/>
      <c r="B21" s="352"/>
      <c r="C21" s="34" t="s">
        <v>20</v>
      </c>
      <c r="D21" s="35">
        <v>11.7</v>
      </c>
      <c r="E21" s="36">
        <v>2.67</v>
      </c>
      <c r="F21" s="37">
        <f t="shared" si="0"/>
        <v>9996.48</v>
      </c>
      <c r="G21" s="37">
        <f t="shared" si="1"/>
        <v>854.4</v>
      </c>
      <c r="H21" s="278">
        <v>320000</v>
      </c>
      <c r="I21" s="279"/>
      <c r="J21" s="67"/>
    </row>
    <row r="22" spans="1:13" x14ac:dyDescent="0.25">
      <c r="A22" s="350"/>
      <c r="B22" s="352"/>
      <c r="C22" s="34" t="s">
        <v>21</v>
      </c>
      <c r="D22" s="35">
        <v>11.7</v>
      </c>
      <c r="E22" s="36">
        <v>3.1</v>
      </c>
      <c r="F22" s="37">
        <f t="shared" si="0"/>
        <v>11606.4</v>
      </c>
      <c r="G22" s="37">
        <f t="shared" si="1"/>
        <v>992</v>
      </c>
      <c r="H22" s="278">
        <v>320000</v>
      </c>
      <c r="I22" s="279"/>
      <c r="J22" s="67"/>
    </row>
    <row r="23" spans="1:13" x14ac:dyDescent="0.25">
      <c r="A23" s="350"/>
      <c r="B23" s="352"/>
      <c r="C23" s="34" t="s">
        <v>22</v>
      </c>
      <c r="D23" s="35">
        <v>11.7</v>
      </c>
      <c r="E23" s="36">
        <v>4.04</v>
      </c>
      <c r="F23" s="37">
        <f t="shared" si="0"/>
        <v>15125.759999999998</v>
      </c>
      <c r="G23" s="37">
        <f t="shared" si="1"/>
        <v>1292.8</v>
      </c>
      <c r="H23" s="278">
        <v>320000</v>
      </c>
      <c r="I23" s="279"/>
      <c r="J23" s="67"/>
    </row>
    <row r="24" spans="1:13" x14ac:dyDescent="0.25">
      <c r="A24" s="350"/>
      <c r="B24" s="352"/>
      <c r="C24" s="34" t="s">
        <v>23</v>
      </c>
      <c r="D24" s="35">
        <v>11.7</v>
      </c>
      <c r="E24" s="36">
        <v>4.97</v>
      </c>
      <c r="F24" s="37">
        <f t="shared" si="0"/>
        <v>18607.679999999997</v>
      </c>
      <c r="G24" s="37">
        <f t="shared" si="1"/>
        <v>1590.3999999999999</v>
      </c>
      <c r="H24" s="278">
        <v>320000</v>
      </c>
      <c r="I24" s="279"/>
      <c r="J24" s="67"/>
      <c r="M24" s="1">
        <v>87753098878</v>
      </c>
    </row>
    <row r="25" spans="1:13" x14ac:dyDescent="0.25">
      <c r="A25" s="353"/>
      <c r="B25" s="354"/>
      <c r="C25" s="38" t="s">
        <v>24</v>
      </c>
      <c r="D25" s="39">
        <v>11.7</v>
      </c>
      <c r="E25" s="40">
        <v>6.5</v>
      </c>
      <c r="F25" s="41">
        <f t="shared" si="0"/>
        <v>24335.999999999996</v>
      </c>
      <c r="G25" s="41">
        <f t="shared" si="1"/>
        <v>2080</v>
      </c>
      <c r="H25" s="278">
        <v>320000</v>
      </c>
      <c r="I25" s="279"/>
      <c r="J25" s="67"/>
    </row>
    <row r="26" spans="1:13" ht="5.25" customHeight="1" x14ac:dyDescent="0.25">
      <c r="A26" s="228"/>
      <c r="B26" s="229"/>
      <c r="C26" s="289"/>
      <c r="D26" s="289"/>
      <c r="E26" s="289"/>
      <c r="F26" s="289"/>
      <c r="G26" s="289"/>
      <c r="H26" s="289"/>
      <c r="I26" s="290"/>
      <c r="J26" s="69"/>
    </row>
    <row r="27" spans="1:13" ht="51.75" customHeight="1" x14ac:dyDescent="0.25">
      <c r="A27" s="348" t="s">
        <v>25</v>
      </c>
      <c r="B27" s="349"/>
      <c r="C27" s="357" t="s">
        <v>26</v>
      </c>
      <c r="D27" s="358"/>
      <c r="E27" s="358"/>
      <c r="F27" s="358"/>
      <c r="G27" s="358"/>
      <c r="H27" s="358"/>
      <c r="I27" s="359"/>
    </row>
    <row r="28" spans="1:13" ht="18" customHeight="1" x14ac:dyDescent="0.25">
      <c r="A28" s="350"/>
      <c r="B28" s="351"/>
      <c r="C28" s="22" t="s">
        <v>7</v>
      </c>
      <c r="D28" s="23" t="s">
        <v>8</v>
      </c>
      <c r="E28" s="24" t="s">
        <v>9</v>
      </c>
      <c r="F28" s="23" t="s">
        <v>10</v>
      </c>
      <c r="G28" s="24" t="s">
        <v>11</v>
      </c>
      <c r="H28" s="281" t="s">
        <v>12</v>
      </c>
      <c r="I28" s="282"/>
    </row>
    <row r="29" spans="1:13" x14ac:dyDescent="0.25">
      <c r="A29" s="350"/>
      <c r="B29" s="352"/>
      <c r="C29" s="45" t="s">
        <v>27</v>
      </c>
      <c r="D29" s="46" t="s">
        <v>14</v>
      </c>
      <c r="E29" s="47">
        <v>850</v>
      </c>
      <c r="F29" s="48">
        <f>0.85*H29</f>
        <v>297500</v>
      </c>
      <c r="G29" s="48">
        <f>0.0003*H29</f>
        <v>104.99999999999999</v>
      </c>
      <c r="H29" s="355">
        <v>350000</v>
      </c>
      <c r="I29" s="356"/>
    </row>
    <row r="30" spans="1:13" x14ac:dyDescent="0.25">
      <c r="A30" s="350"/>
      <c r="B30" s="352"/>
      <c r="C30" s="34" t="s">
        <v>28</v>
      </c>
      <c r="D30" s="49">
        <v>6</v>
      </c>
      <c r="E30" s="36">
        <v>0.3</v>
      </c>
      <c r="F30" s="37">
        <f>0.0003*6*H30</f>
        <v>666</v>
      </c>
      <c r="G30" s="37">
        <f>0.0003*H30</f>
        <v>110.99999999999999</v>
      </c>
      <c r="H30" s="285">
        <v>370000</v>
      </c>
      <c r="I30" s="286"/>
    </row>
    <row r="31" spans="1:13" x14ac:dyDescent="0.25">
      <c r="A31" s="350"/>
      <c r="B31" s="352"/>
      <c r="C31" s="34" t="s">
        <v>29</v>
      </c>
      <c r="D31" s="50" t="s">
        <v>14</v>
      </c>
      <c r="E31" s="36">
        <v>850</v>
      </c>
      <c r="F31" s="37">
        <f>0.85*H31</f>
        <v>297500</v>
      </c>
      <c r="G31" s="37">
        <f>0.00042*H31</f>
        <v>147</v>
      </c>
      <c r="H31" s="278">
        <v>350000</v>
      </c>
      <c r="I31" s="279"/>
    </row>
    <row r="32" spans="1:13" x14ac:dyDescent="0.25">
      <c r="A32" s="350"/>
      <c r="B32" s="352"/>
      <c r="C32" s="34" t="s">
        <v>30</v>
      </c>
      <c r="D32" s="49">
        <v>6</v>
      </c>
      <c r="E32" s="36">
        <v>0.41499999999999998</v>
      </c>
      <c r="F32" s="37">
        <f>0.000415*6*H32</f>
        <v>883.95</v>
      </c>
      <c r="G32" s="37">
        <f>0.00042*H32</f>
        <v>149.1</v>
      </c>
      <c r="H32" s="278">
        <v>355000</v>
      </c>
      <c r="I32" s="279"/>
    </row>
    <row r="33" spans="1:10" x14ac:dyDescent="0.25">
      <c r="A33" s="350"/>
      <c r="B33" s="352"/>
      <c r="C33" s="34" t="s">
        <v>31</v>
      </c>
      <c r="D33" s="35">
        <v>11.7</v>
      </c>
      <c r="E33" s="36">
        <v>0.68</v>
      </c>
      <c r="F33" s="37">
        <f>D33*E33/1000*H33</f>
        <v>2784.6000000000004</v>
      </c>
      <c r="G33" s="37">
        <f>E33/1000*H33</f>
        <v>238.00000000000003</v>
      </c>
      <c r="H33" s="278">
        <v>350000</v>
      </c>
      <c r="I33" s="279"/>
      <c r="J33" s="67"/>
    </row>
    <row r="34" spans="1:10" x14ac:dyDescent="0.25">
      <c r="A34" s="350"/>
      <c r="B34" s="352"/>
      <c r="C34" s="34" t="s">
        <v>32</v>
      </c>
      <c r="D34" s="35">
        <v>11.7</v>
      </c>
      <c r="E34" s="36">
        <v>0.93</v>
      </c>
      <c r="F34" s="37">
        <f t="shared" ref="F34:F43" si="2">D34*E34/1000*H34</f>
        <v>3808.35</v>
      </c>
      <c r="G34" s="37">
        <f t="shared" ref="G34:G43" si="3">E34/1000*H34</f>
        <v>325.5</v>
      </c>
      <c r="H34" s="278">
        <v>350000</v>
      </c>
      <c r="I34" s="279"/>
      <c r="J34" s="67"/>
    </row>
    <row r="35" spans="1:10" x14ac:dyDescent="0.25">
      <c r="A35" s="350"/>
      <c r="B35" s="352"/>
      <c r="C35" s="34" t="s">
        <v>33</v>
      </c>
      <c r="D35" s="35">
        <v>11.7</v>
      </c>
      <c r="E35" s="36">
        <v>1.3</v>
      </c>
      <c r="F35" s="37">
        <f t="shared" si="2"/>
        <v>5323.5</v>
      </c>
      <c r="G35" s="37">
        <f t="shared" si="3"/>
        <v>455</v>
      </c>
      <c r="H35" s="278">
        <v>350000</v>
      </c>
      <c r="I35" s="279"/>
      <c r="J35" s="67"/>
    </row>
    <row r="36" spans="1:10" x14ac:dyDescent="0.25">
      <c r="A36" s="350"/>
      <c r="B36" s="352"/>
      <c r="C36" s="34" t="s">
        <v>34</v>
      </c>
      <c r="D36" s="35">
        <v>11.7</v>
      </c>
      <c r="E36" s="36">
        <v>1.69</v>
      </c>
      <c r="F36" s="37">
        <f t="shared" si="2"/>
        <v>6920.5499999999993</v>
      </c>
      <c r="G36" s="37">
        <f t="shared" si="3"/>
        <v>591.5</v>
      </c>
      <c r="H36" s="278">
        <v>350000</v>
      </c>
      <c r="I36" s="279"/>
      <c r="J36" s="67"/>
    </row>
    <row r="37" spans="1:10" x14ac:dyDescent="0.25">
      <c r="A37" s="350"/>
      <c r="B37" s="352"/>
      <c r="C37" s="34" t="s">
        <v>35</v>
      </c>
      <c r="D37" s="35">
        <v>11.7</v>
      </c>
      <c r="E37" s="36">
        <v>2.12</v>
      </c>
      <c r="F37" s="37">
        <f t="shared" si="2"/>
        <v>8681.4</v>
      </c>
      <c r="G37" s="37">
        <f t="shared" si="3"/>
        <v>742</v>
      </c>
      <c r="H37" s="278">
        <v>350000</v>
      </c>
      <c r="I37" s="279"/>
      <c r="J37" s="67"/>
    </row>
    <row r="38" spans="1:10" x14ac:dyDescent="0.25">
      <c r="A38" s="350"/>
      <c r="B38" s="352"/>
      <c r="C38" s="34" t="s">
        <v>36</v>
      </c>
      <c r="D38" s="35">
        <v>11.7</v>
      </c>
      <c r="E38" s="36">
        <v>2.57</v>
      </c>
      <c r="F38" s="37">
        <f t="shared" si="2"/>
        <v>10524.149999999998</v>
      </c>
      <c r="G38" s="37">
        <f t="shared" si="3"/>
        <v>899.49999999999989</v>
      </c>
      <c r="H38" s="278">
        <v>350000</v>
      </c>
      <c r="I38" s="279"/>
      <c r="J38" s="67"/>
    </row>
    <row r="39" spans="1:10" x14ac:dyDescent="0.25">
      <c r="A39" s="350"/>
      <c r="B39" s="352"/>
      <c r="C39" s="51" t="s">
        <v>37</v>
      </c>
      <c r="D39" s="35">
        <v>11.7</v>
      </c>
      <c r="E39" s="52">
        <v>3.01</v>
      </c>
      <c r="F39" s="37">
        <f t="shared" si="2"/>
        <v>12325.949999999999</v>
      </c>
      <c r="G39" s="37">
        <f t="shared" si="3"/>
        <v>1053.4999999999998</v>
      </c>
      <c r="H39" s="278">
        <v>350000</v>
      </c>
      <c r="I39" s="279"/>
      <c r="J39" s="67"/>
    </row>
    <row r="40" spans="1:10" x14ac:dyDescent="0.25">
      <c r="A40" s="350"/>
      <c r="B40" s="352"/>
      <c r="C40" s="34" t="s">
        <v>38</v>
      </c>
      <c r="D40" s="35">
        <v>11.7</v>
      </c>
      <c r="E40" s="36">
        <v>3.91</v>
      </c>
      <c r="F40" s="37">
        <f t="shared" si="2"/>
        <v>16011.45</v>
      </c>
      <c r="G40" s="37">
        <f t="shared" si="3"/>
        <v>1368.5</v>
      </c>
      <c r="H40" s="278">
        <v>350000</v>
      </c>
      <c r="I40" s="279"/>
      <c r="J40" s="67"/>
    </row>
    <row r="41" spans="1:10" x14ac:dyDescent="0.25">
      <c r="A41" s="350"/>
      <c r="B41" s="352"/>
      <c r="C41" s="34" t="s">
        <v>39</v>
      </c>
      <c r="D41" s="35">
        <v>11.7</v>
      </c>
      <c r="E41" s="36">
        <v>5.7</v>
      </c>
      <c r="F41" s="37">
        <f t="shared" si="2"/>
        <v>23341.5</v>
      </c>
      <c r="G41" s="37">
        <f t="shared" si="3"/>
        <v>1995</v>
      </c>
      <c r="H41" s="278">
        <v>350000</v>
      </c>
      <c r="I41" s="279"/>
      <c r="J41" s="67"/>
    </row>
    <row r="42" spans="1:10" x14ac:dyDescent="0.25">
      <c r="A42" s="350"/>
      <c r="B42" s="352"/>
      <c r="C42" s="34" t="s">
        <v>40</v>
      </c>
      <c r="D42" s="35">
        <v>11.7</v>
      </c>
      <c r="E42" s="36">
        <v>6.5</v>
      </c>
      <c r="F42" s="37">
        <f t="shared" si="2"/>
        <v>26617.499999999996</v>
      </c>
      <c r="G42" s="37">
        <f t="shared" si="3"/>
        <v>2275</v>
      </c>
      <c r="H42" s="278">
        <v>350000</v>
      </c>
      <c r="I42" s="279"/>
      <c r="J42" s="67"/>
    </row>
    <row r="43" spans="1:10" x14ac:dyDescent="0.25">
      <c r="A43" s="350"/>
      <c r="B43" s="352"/>
      <c r="C43" s="34" t="s">
        <v>41</v>
      </c>
      <c r="D43" s="35">
        <v>11.7</v>
      </c>
      <c r="E43" s="36">
        <v>10.1</v>
      </c>
      <c r="F43" s="37">
        <f t="shared" si="2"/>
        <v>41359.499999999993</v>
      </c>
      <c r="G43" s="37">
        <f t="shared" si="3"/>
        <v>3535</v>
      </c>
      <c r="H43" s="278">
        <v>350000</v>
      </c>
      <c r="I43" s="279"/>
      <c r="J43" s="67"/>
    </row>
    <row r="44" spans="1:10" x14ac:dyDescent="0.25">
      <c r="A44" s="353"/>
      <c r="B44" s="354"/>
      <c r="C44" s="53" t="s">
        <v>42</v>
      </c>
      <c r="D44" s="39" t="s">
        <v>43</v>
      </c>
      <c r="E44" s="41"/>
      <c r="F44" s="41"/>
      <c r="G44" s="41"/>
      <c r="H44" s="346">
        <v>670000</v>
      </c>
      <c r="I44" s="347"/>
      <c r="J44" s="67"/>
    </row>
    <row r="45" spans="1:10" ht="5.25" customHeight="1" x14ac:dyDescent="0.25">
      <c r="A45" s="228"/>
      <c r="B45" s="229"/>
      <c r="C45" s="229"/>
      <c r="D45" s="229"/>
      <c r="E45" s="229"/>
      <c r="F45" s="229"/>
      <c r="G45" s="229"/>
      <c r="H45" s="229"/>
      <c r="I45" s="230"/>
      <c r="J45" s="67"/>
    </row>
    <row r="46" spans="1:10" ht="33.75" customHeight="1" x14ac:dyDescent="0.25">
      <c r="A46" s="330" t="s">
        <v>44</v>
      </c>
      <c r="B46" s="331"/>
      <c r="C46" s="280" t="s">
        <v>45</v>
      </c>
      <c r="D46" s="251"/>
      <c r="E46" s="251"/>
      <c r="F46" s="251"/>
      <c r="G46" s="251"/>
      <c r="H46" s="251"/>
      <c r="I46" s="252"/>
      <c r="J46" s="67"/>
    </row>
    <row r="47" spans="1:10" ht="18" customHeight="1" x14ac:dyDescent="0.25">
      <c r="A47" s="332"/>
      <c r="B47" s="333"/>
      <c r="C47" s="23" t="s">
        <v>7</v>
      </c>
      <c r="D47" s="23" t="s">
        <v>46</v>
      </c>
      <c r="E47" s="23" t="s">
        <v>47</v>
      </c>
      <c r="F47" s="23" t="s">
        <v>48</v>
      </c>
      <c r="G47" s="23" t="s">
        <v>49</v>
      </c>
      <c r="H47" s="281" t="s">
        <v>12</v>
      </c>
      <c r="I47" s="282"/>
      <c r="J47" s="67"/>
    </row>
    <row r="48" spans="1:10" x14ac:dyDescent="0.25">
      <c r="A48" s="332"/>
      <c r="B48" s="333"/>
      <c r="C48" s="54" t="s">
        <v>50</v>
      </c>
      <c r="D48" s="55" t="s">
        <v>14</v>
      </c>
      <c r="E48" s="55">
        <v>6.5000000000000002E-2</v>
      </c>
      <c r="F48" s="56"/>
      <c r="G48" s="55">
        <f>H48*E48</f>
        <v>33800</v>
      </c>
      <c r="H48" s="309">
        <v>520000</v>
      </c>
      <c r="I48" s="310"/>
      <c r="J48" s="67"/>
    </row>
    <row r="49" spans="1:10" ht="28.5" x14ac:dyDescent="0.25">
      <c r="A49" s="334"/>
      <c r="B49" s="335"/>
      <c r="C49" s="57" t="s">
        <v>51</v>
      </c>
      <c r="D49" s="58" t="s">
        <v>14</v>
      </c>
      <c r="E49" s="58">
        <v>0.2</v>
      </c>
      <c r="F49" s="59"/>
      <c r="G49" s="58">
        <f>H49*E49</f>
        <v>154000</v>
      </c>
      <c r="H49" s="344">
        <v>770000</v>
      </c>
      <c r="I49" s="345"/>
      <c r="J49" s="67"/>
    </row>
    <row r="50" spans="1:10" ht="6" customHeight="1" x14ac:dyDescent="0.25">
      <c r="A50" s="228"/>
      <c r="B50" s="229"/>
      <c r="C50" s="229"/>
      <c r="D50" s="229"/>
      <c r="E50" s="229"/>
      <c r="F50" s="229"/>
      <c r="G50" s="229"/>
      <c r="H50" s="229"/>
      <c r="I50" s="230"/>
    </row>
    <row r="51" spans="1:10" ht="47.25" customHeight="1" x14ac:dyDescent="0.25">
      <c r="A51" s="343" t="s">
        <v>52</v>
      </c>
      <c r="B51" s="186"/>
      <c r="C51" s="280" t="s">
        <v>53</v>
      </c>
      <c r="D51" s="251"/>
      <c r="E51" s="251"/>
      <c r="F51" s="251"/>
      <c r="G51" s="251"/>
      <c r="H51" s="251"/>
      <c r="I51" s="252"/>
    </row>
    <row r="52" spans="1:10" ht="15.75" customHeight="1" x14ac:dyDescent="0.25">
      <c r="A52" s="187"/>
      <c r="B52" s="188"/>
      <c r="C52" s="60" t="s">
        <v>7</v>
      </c>
      <c r="D52" s="60" t="s">
        <v>8</v>
      </c>
      <c r="E52" s="60" t="s">
        <v>9</v>
      </c>
      <c r="F52" s="60" t="s">
        <v>10</v>
      </c>
      <c r="G52" s="60" t="s">
        <v>11</v>
      </c>
      <c r="H52" s="329" t="s">
        <v>12</v>
      </c>
      <c r="I52" s="292"/>
    </row>
    <row r="53" spans="1:10" ht="15.75" customHeight="1" x14ac:dyDescent="0.25">
      <c r="A53" s="187"/>
      <c r="B53" s="204"/>
      <c r="C53" s="25" t="s">
        <v>54</v>
      </c>
      <c r="D53" s="62">
        <v>6</v>
      </c>
      <c r="E53" s="28">
        <v>1.55</v>
      </c>
      <c r="F53" s="28">
        <f>D53*E53/1000*H53</f>
        <v>5022.0000000000009</v>
      </c>
      <c r="G53" s="28">
        <f>E53/1000*H53</f>
        <v>837</v>
      </c>
      <c r="H53" s="293">
        <v>540000</v>
      </c>
      <c r="I53" s="294"/>
      <c r="J53" s="67"/>
    </row>
    <row r="54" spans="1:10" x14ac:dyDescent="0.25">
      <c r="A54" s="187"/>
      <c r="B54" s="204"/>
      <c r="C54" s="34" t="s">
        <v>54</v>
      </c>
      <c r="D54" s="63">
        <v>12</v>
      </c>
      <c r="E54" s="37">
        <v>1.55</v>
      </c>
      <c r="F54" s="37">
        <f>D54*E54/1000*H54</f>
        <v>10044.000000000002</v>
      </c>
      <c r="G54" s="37">
        <f>E54/1000*H54</f>
        <v>837</v>
      </c>
      <c r="H54" s="285">
        <v>540000</v>
      </c>
      <c r="I54" s="286"/>
      <c r="J54" s="67"/>
    </row>
    <row r="55" spans="1:10" x14ac:dyDescent="0.25">
      <c r="A55" s="187"/>
      <c r="B55" s="204"/>
      <c r="C55" s="34" t="s">
        <v>55</v>
      </c>
      <c r="D55" s="63">
        <v>6</v>
      </c>
      <c r="E55" s="37">
        <v>1.44</v>
      </c>
      <c r="F55" s="37">
        <f>D55*E55/1000*H55</f>
        <v>4665.6000000000004</v>
      </c>
      <c r="G55" s="37">
        <f>E55/1000*H55</f>
        <v>777.59999999999991</v>
      </c>
      <c r="H55" s="285">
        <v>540000</v>
      </c>
      <c r="I55" s="286"/>
      <c r="J55" s="67"/>
    </row>
    <row r="56" spans="1:10" x14ac:dyDescent="0.25">
      <c r="A56" s="187"/>
      <c r="B56" s="204"/>
      <c r="C56" s="34" t="s">
        <v>56</v>
      </c>
      <c r="D56" s="63">
        <v>12</v>
      </c>
      <c r="E56" s="37">
        <v>2.0699999999999998</v>
      </c>
      <c r="F56" s="37">
        <f>D56*E56/1000*H56</f>
        <v>13413.599999999999</v>
      </c>
      <c r="G56" s="37">
        <f>E56/1000*H56</f>
        <v>1117.8</v>
      </c>
      <c r="H56" s="285">
        <v>540000</v>
      </c>
      <c r="I56" s="286"/>
      <c r="J56" s="67"/>
    </row>
    <row r="57" spans="1:10" x14ac:dyDescent="0.25">
      <c r="A57" s="187"/>
      <c r="B57" s="204"/>
      <c r="C57" s="34" t="s">
        <v>57</v>
      </c>
      <c r="D57" s="63">
        <v>6</v>
      </c>
      <c r="E57" s="37">
        <v>1.81</v>
      </c>
      <c r="F57" s="37">
        <f t="shared" ref="F57:F85" si="4">D57*E57/1000*H57</f>
        <v>5864.4</v>
      </c>
      <c r="G57" s="37">
        <f t="shared" ref="G57:G85" si="5">E57/1000*H57</f>
        <v>977.4</v>
      </c>
      <c r="H57" s="285">
        <v>540000</v>
      </c>
      <c r="I57" s="286"/>
      <c r="J57" s="67"/>
    </row>
    <row r="58" spans="1:10" x14ac:dyDescent="0.25">
      <c r="A58" s="187"/>
      <c r="B58" s="204"/>
      <c r="C58" s="34" t="s">
        <v>58</v>
      </c>
      <c r="D58" s="63">
        <v>12</v>
      </c>
      <c r="E58" s="37">
        <v>2.56</v>
      </c>
      <c r="F58" s="37">
        <f t="shared" si="4"/>
        <v>16588.8</v>
      </c>
      <c r="G58" s="37">
        <f t="shared" si="5"/>
        <v>1382.4</v>
      </c>
      <c r="H58" s="285">
        <v>540000</v>
      </c>
      <c r="I58" s="286"/>
      <c r="J58" s="67"/>
    </row>
    <row r="59" spans="1:10" x14ac:dyDescent="0.25">
      <c r="A59" s="187"/>
      <c r="B59" s="204"/>
      <c r="C59" s="34" t="s">
        <v>59</v>
      </c>
      <c r="D59" s="63">
        <v>12</v>
      </c>
      <c r="E59" s="37">
        <v>2.9</v>
      </c>
      <c r="F59" s="37">
        <f t="shared" si="4"/>
        <v>17643.599999999999</v>
      </c>
      <c r="G59" s="37">
        <f t="shared" si="5"/>
        <v>1470.3</v>
      </c>
      <c r="H59" s="285">
        <v>507000</v>
      </c>
      <c r="I59" s="286"/>
      <c r="J59" s="67"/>
    </row>
    <row r="60" spans="1:10" ht="15" customHeight="1" x14ac:dyDescent="0.25">
      <c r="A60" s="187"/>
      <c r="B60" s="204"/>
      <c r="C60" s="34" t="s">
        <v>60</v>
      </c>
      <c r="D60" s="63">
        <v>6</v>
      </c>
      <c r="E60" s="37">
        <v>3.2</v>
      </c>
      <c r="F60" s="37">
        <f t="shared" si="4"/>
        <v>9734.4000000000015</v>
      </c>
      <c r="G60" s="37">
        <f t="shared" si="5"/>
        <v>1622.4</v>
      </c>
      <c r="H60" s="285">
        <v>507000</v>
      </c>
      <c r="I60" s="286"/>
      <c r="J60" s="67"/>
    </row>
    <row r="61" spans="1:10" ht="15" customHeight="1" x14ac:dyDescent="0.25">
      <c r="A61" s="187"/>
      <c r="B61" s="204"/>
      <c r="C61" s="34" t="s">
        <v>61</v>
      </c>
      <c r="D61" s="63">
        <v>12</v>
      </c>
      <c r="E61" s="37">
        <v>3.9</v>
      </c>
      <c r="F61" s="37">
        <f t="shared" si="4"/>
        <v>23727.599999999999</v>
      </c>
      <c r="G61" s="37">
        <f t="shared" si="5"/>
        <v>1977.3</v>
      </c>
      <c r="H61" s="285">
        <v>507000</v>
      </c>
      <c r="I61" s="286"/>
      <c r="J61" s="67"/>
    </row>
    <row r="62" spans="1:10" x14ac:dyDescent="0.25">
      <c r="A62" s="187"/>
      <c r="B62" s="204"/>
      <c r="C62" s="34" t="s">
        <v>62</v>
      </c>
      <c r="D62" s="63">
        <v>6</v>
      </c>
      <c r="E62" s="37">
        <v>3.83</v>
      </c>
      <c r="F62" s="37">
        <f t="shared" si="4"/>
        <v>11650.86</v>
      </c>
      <c r="G62" s="37">
        <f t="shared" si="5"/>
        <v>1941.81</v>
      </c>
      <c r="H62" s="285">
        <v>507000</v>
      </c>
      <c r="I62" s="286"/>
      <c r="J62" s="67"/>
    </row>
    <row r="63" spans="1:10" x14ac:dyDescent="0.25">
      <c r="A63" s="187"/>
      <c r="B63" s="204"/>
      <c r="C63" s="34" t="s">
        <v>63</v>
      </c>
      <c r="D63" s="63">
        <v>12</v>
      </c>
      <c r="E63" s="37">
        <v>4.9000000000000004</v>
      </c>
      <c r="F63" s="37">
        <f t="shared" si="4"/>
        <v>29811.600000000002</v>
      </c>
      <c r="G63" s="37">
        <f t="shared" si="5"/>
        <v>2484.3000000000002</v>
      </c>
      <c r="H63" s="285">
        <v>507000</v>
      </c>
      <c r="I63" s="286"/>
      <c r="J63" s="67"/>
    </row>
    <row r="64" spans="1:10" x14ac:dyDescent="0.25">
      <c r="A64" s="187"/>
      <c r="B64" s="204"/>
      <c r="C64" s="34" t="s">
        <v>64</v>
      </c>
      <c r="D64" s="63">
        <v>12</v>
      </c>
      <c r="E64" s="37">
        <v>5.7</v>
      </c>
      <c r="F64" s="37">
        <f t="shared" si="4"/>
        <v>34678.800000000003</v>
      </c>
      <c r="G64" s="37">
        <f t="shared" si="5"/>
        <v>2889.9</v>
      </c>
      <c r="H64" s="285">
        <v>507000</v>
      </c>
      <c r="I64" s="286"/>
      <c r="J64" s="67"/>
    </row>
    <row r="65" spans="1:10" x14ac:dyDescent="0.25">
      <c r="A65" s="187"/>
      <c r="B65" s="204"/>
      <c r="C65" s="34" t="s">
        <v>65</v>
      </c>
      <c r="D65" s="63">
        <v>12</v>
      </c>
      <c r="E65" s="37">
        <v>5.69</v>
      </c>
      <c r="F65" s="37">
        <f t="shared" si="4"/>
        <v>34617.960000000006</v>
      </c>
      <c r="G65" s="37">
        <f t="shared" si="5"/>
        <v>2884.8300000000004</v>
      </c>
      <c r="H65" s="285">
        <v>507000</v>
      </c>
      <c r="I65" s="286"/>
      <c r="J65" s="67"/>
    </row>
    <row r="66" spans="1:10" x14ac:dyDescent="0.25">
      <c r="A66" s="187"/>
      <c r="B66" s="204"/>
      <c r="C66" s="34" t="s">
        <v>66</v>
      </c>
      <c r="D66" s="63">
        <v>12</v>
      </c>
      <c r="E66" s="37">
        <v>6.9</v>
      </c>
      <c r="F66" s="37">
        <f t="shared" si="4"/>
        <v>41979.600000000006</v>
      </c>
      <c r="G66" s="37">
        <f t="shared" si="5"/>
        <v>3498.3</v>
      </c>
      <c r="H66" s="285">
        <v>507000</v>
      </c>
      <c r="I66" s="286"/>
      <c r="J66" s="67"/>
    </row>
    <row r="67" spans="1:10" x14ac:dyDescent="0.25">
      <c r="A67" s="187"/>
      <c r="B67" s="204"/>
      <c r="C67" s="34" t="s">
        <v>67</v>
      </c>
      <c r="D67" s="63">
        <v>12</v>
      </c>
      <c r="E67" s="37">
        <v>7.36</v>
      </c>
      <c r="F67" s="37">
        <f t="shared" si="4"/>
        <v>44778.240000000005</v>
      </c>
      <c r="G67" s="37">
        <f t="shared" si="5"/>
        <v>3731.52</v>
      </c>
      <c r="H67" s="285">
        <v>507000</v>
      </c>
      <c r="I67" s="286"/>
      <c r="J67" s="67"/>
    </row>
    <row r="68" spans="1:10" ht="15.75" customHeight="1" x14ac:dyDescent="0.25">
      <c r="A68" s="187"/>
      <c r="B68" s="204"/>
      <c r="C68" s="34" t="s">
        <v>68</v>
      </c>
      <c r="D68" s="63">
        <v>12</v>
      </c>
      <c r="E68" s="37">
        <v>9.6999999999999993</v>
      </c>
      <c r="F68" s="37">
        <f t="shared" si="4"/>
        <v>59014.799999999996</v>
      </c>
      <c r="G68" s="37">
        <f t="shared" si="5"/>
        <v>4917.8999999999996</v>
      </c>
      <c r="H68" s="285">
        <v>507000</v>
      </c>
      <c r="I68" s="286"/>
      <c r="J68" s="67"/>
    </row>
    <row r="69" spans="1:10" x14ac:dyDescent="0.25">
      <c r="A69" s="187"/>
      <c r="B69" s="204"/>
      <c r="C69" s="34" t="s">
        <v>69</v>
      </c>
      <c r="D69" s="63">
        <v>12</v>
      </c>
      <c r="E69" s="37">
        <v>11.1</v>
      </c>
      <c r="F69" s="37">
        <f t="shared" si="4"/>
        <v>67532.399999999994</v>
      </c>
      <c r="G69" s="37">
        <f t="shared" si="5"/>
        <v>5627.7</v>
      </c>
      <c r="H69" s="285">
        <v>507000</v>
      </c>
      <c r="I69" s="286"/>
      <c r="J69" s="67"/>
    </row>
    <row r="70" spans="1:10" x14ac:dyDescent="0.25">
      <c r="A70" s="187"/>
      <c r="B70" s="204"/>
      <c r="C70" s="34" t="s">
        <v>70</v>
      </c>
      <c r="D70" s="63">
        <v>12</v>
      </c>
      <c r="E70" s="37">
        <v>12.5</v>
      </c>
      <c r="F70" s="37">
        <f t="shared" si="4"/>
        <v>76050</v>
      </c>
      <c r="G70" s="37">
        <f t="shared" si="5"/>
        <v>6337.5</v>
      </c>
      <c r="H70" s="285">
        <v>507000</v>
      </c>
      <c r="I70" s="286"/>
      <c r="J70" s="67"/>
    </row>
    <row r="71" spans="1:10" x14ac:dyDescent="0.25">
      <c r="A71" s="187"/>
      <c r="B71" s="204"/>
      <c r="C71" s="34" t="s">
        <v>71</v>
      </c>
      <c r="D71" s="63">
        <v>12</v>
      </c>
      <c r="E71" s="37">
        <v>15.92</v>
      </c>
      <c r="F71" s="37">
        <f t="shared" si="4"/>
        <v>99340.799999999988</v>
      </c>
      <c r="G71" s="37">
        <f t="shared" si="5"/>
        <v>8278.4</v>
      </c>
      <c r="H71" s="285">
        <v>520000</v>
      </c>
      <c r="I71" s="286"/>
      <c r="J71" s="67"/>
    </row>
    <row r="72" spans="1:10" x14ac:dyDescent="0.25">
      <c r="A72" s="187"/>
      <c r="B72" s="204"/>
      <c r="C72" s="34" t="s">
        <v>72</v>
      </c>
      <c r="D72" s="63">
        <v>12</v>
      </c>
      <c r="E72" s="37">
        <v>12</v>
      </c>
      <c r="F72" s="37">
        <f t="shared" si="4"/>
        <v>76320</v>
      </c>
      <c r="G72" s="37">
        <f t="shared" si="5"/>
        <v>6360</v>
      </c>
      <c r="H72" s="285">
        <v>530000</v>
      </c>
      <c r="I72" s="286"/>
      <c r="J72" s="67"/>
    </row>
    <row r="73" spans="1:10" x14ac:dyDescent="0.25">
      <c r="A73" s="187"/>
      <c r="B73" s="204"/>
      <c r="C73" s="34" t="s">
        <v>73</v>
      </c>
      <c r="D73" s="63">
        <v>12</v>
      </c>
      <c r="E73" s="37">
        <v>13.5</v>
      </c>
      <c r="F73" s="37">
        <f t="shared" si="4"/>
        <v>85860</v>
      </c>
      <c r="G73" s="37">
        <f t="shared" si="5"/>
        <v>7155</v>
      </c>
      <c r="H73" s="285">
        <v>530000</v>
      </c>
      <c r="I73" s="286"/>
      <c r="J73" s="67"/>
    </row>
    <row r="74" spans="1:10" x14ac:dyDescent="0.25">
      <c r="A74" s="187"/>
      <c r="B74" s="204"/>
      <c r="C74" s="34" t="s">
        <v>74</v>
      </c>
      <c r="D74" s="63">
        <v>12</v>
      </c>
      <c r="E74" s="37">
        <v>15.92</v>
      </c>
      <c r="F74" s="37">
        <f t="shared" si="4"/>
        <v>101251.2</v>
      </c>
      <c r="G74" s="37">
        <f t="shared" si="5"/>
        <v>8437.6</v>
      </c>
      <c r="H74" s="285">
        <v>530000</v>
      </c>
      <c r="I74" s="286"/>
      <c r="J74" s="67"/>
    </row>
    <row r="75" spans="1:10" x14ac:dyDescent="0.25">
      <c r="A75" s="187"/>
      <c r="B75" s="204"/>
      <c r="C75" s="34" t="s">
        <v>75</v>
      </c>
      <c r="D75" s="63">
        <v>12</v>
      </c>
      <c r="E75" s="37">
        <v>18.2</v>
      </c>
      <c r="F75" s="37">
        <f t="shared" si="4"/>
        <v>115751.99999999999</v>
      </c>
      <c r="G75" s="37">
        <f t="shared" si="5"/>
        <v>9646</v>
      </c>
      <c r="H75" s="285">
        <v>530000</v>
      </c>
      <c r="I75" s="286"/>
      <c r="J75" s="67"/>
    </row>
    <row r="76" spans="1:10" x14ac:dyDescent="0.25">
      <c r="A76" s="187"/>
      <c r="B76" s="204"/>
      <c r="C76" s="34" t="s">
        <v>76</v>
      </c>
      <c r="D76" s="63">
        <v>12</v>
      </c>
      <c r="E76" s="37">
        <v>19.23</v>
      </c>
      <c r="F76" s="37">
        <f t="shared" ref="F76:F84" si="6">D76*E76/1000*H76</f>
        <v>122302.8</v>
      </c>
      <c r="G76" s="37">
        <f t="shared" ref="G76:G84" si="7">E76/1000*H76</f>
        <v>10191.9</v>
      </c>
      <c r="H76" s="285">
        <v>530000</v>
      </c>
      <c r="I76" s="286"/>
      <c r="J76" s="67"/>
    </row>
    <row r="77" spans="1:10" x14ac:dyDescent="0.25">
      <c r="A77" s="187"/>
      <c r="B77" s="204"/>
      <c r="C77" s="34" t="s">
        <v>77</v>
      </c>
      <c r="D77" s="63">
        <v>12</v>
      </c>
      <c r="E77" s="37">
        <v>22.8</v>
      </c>
      <c r="F77" s="37">
        <f t="shared" si="6"/>
        <v>172368</v>
      </c>
      <c r="G77" s="37">
        <f t="shared" si="7"/>
        <v>14364</v>
      </c>
      <c r="H77" s="285">
        <v>630000</v>
      </c>
      <c r="I77" s="286"/>
      <c r="J77" s="67"/>
    </row>
    <row r="78" spans="1:10" x14ac:dyDescent="0.25">
      <c r="A78" s="187"/>
      <c r="B78" s="204"/>
      <c r="C78" s="34" t="s">
        <v>78</v>
      </c>
      <c r="D78" s="49">
        <v>12</v>
      </c>
      <c r="E78" s="37">
        <v>20.5</v>
      </c>
      <c r="F78" s="37">
        <f t="shared" si="6"/>
        <v>154980</v>
      </c>
      <c r="G78" s="37">
        <f t="shared" si="7"/>
        <v>12915</v>
      </c>
      <c r="H78" s="285">
        <v>630000</v>
      </c>
      <c r="I78" s="286"/>
      <c r="J78" s="67"/>
    </row>
    <row r="79" spans="1:10" x14ac:dyDescent="0.25">
      <c r="A79" s="187"/>
      <c r="B79" s="204"/>
      <c r="C79" s="34" t="s">
        <v>79</v>
      </c>
      <c r="D79" s="49">
        <v>12</v>
      </c>
      <c r="E79" s="37">
        <v>21.75</v>
      </c>
      <c r="F79" s="37">
        <f t="shared" si="6"/>
        <v>164430</v>
      </c>
      <c r="G79" s="37">
        <f t="shared" si="7"/>
        <v>13702.499999999998</v>
      </c>
      <c r="H79" s="285">
        <v>630000</v>
      </c>
      <c r="I79" s="286"/>
      <c r="J79" s="67"/>
    </row>
    <row r="80" spans="1:10" x14ac:dyDescent="0.25">
      <c r="A80" s="187"/>
      <c r="B80" s="204"/>
      <c r="C80" s="34" t="s">
        <v>80</v>
      </c>
      <c r="D80" s="49">
        <v>12</v>
      </c>
      <c r="E80" s="37">
        <v>25.84</v>
      </c>
      <c r="F80" s="37">
        <f t="shared" si="6"/>
        <v>195350.39999999997</v>
      </c>
      <c r="G80" s="37">
        <f t="shared" si="7"/>
        <v>16279.199999999999</v>
      </c>
      <c r="H80" s="285">
        <v>630000</v>
      </c>
      <c r="I80" s="286"/>
      <c r="J80" s="67"/>
    </row>
    <row r="81" spans="1:10" x14ac:dyDescent="0.25">
      <c r="A81" s="187"/>
      <c r="B81" s="204"/>
      <c r="C81" s="34" t="s">
        <v>81</v>
      </c>
      <c r="D81" s="49">
        <v>12</v>
      </c>
      <c r="E81" s="37">
        <v>25.34</v>
      </c>
      <c r="F81" s="37">
        <f t="shared" si="6"/>
        <v>191570.39999999997</v>
      </c>
      <c r="G81" s="37">
        <f t="shared" si="7"/>
        <v>15964.2</v>
      </c>
      <c r="H81" s="285">
        <v>630000</v>
      </c>
      <c r="I81" s="286"/>
      <c r="J81" s="67"/>
    </row>
    <row r="82" spans="1:10" x14ac:dyDescent="0.25">
      <c r="A82" s="187"/>
      <c r="B82" s="204"/>
      <c r="C82" s="34" t="s">
        <v>82</v>
      </c>
      <c r="D82" s="49">
        <v>12</v>
      </c>
      <c r="E82" s="37">
        <v>29.84</v>
      </c>
      <c r="F82" s="37">
        <f t="shared" si="6"/>
        <v>225590.39999999999</v>
      </c>
      <c r="G82" s="37">
        <f t="shared" si="7"/>
        <v>18799.2</v>
      </c>
      <c r="H82" s="285">
        <v>630000</v>
      </c>
      <c r="I82" s="286"/>
      <c r="J82" s="67"/>
    </row>
    <row r="83" spans="1:10" x14ac:dyDescent="0.25">
      <c r="A83" s="187"/>
      <c r="B83" s="204"/>
      <c r="C83" s="34" t="s">
        <v>83</v>
      </c>
      <c r="D83" s="49">
        <v>12</v>
      </c>
      <c r="E83" s="37">
        <v>40.5</v>
      </c>
      <c r="F83" s="37">
        <f t="shared" si="6"/>
        <v>306180</v>
      </c>
      <c r="G83" s="37">
        <f t="shared" si="7"/>
        <v>25515</v>
      </c>
      <c r="H83" s="285">
        <v>630000</v>
      </c>
      <c r="I83" s="286"/>
      <c r="J83" s="67"/>
    </row>
    <row r="84" spans="1:10" x14ac:dyDescent="0.25">
      <c r="A84" s="187"/>
      <c r="B84" s="204"/>
      <c r="C84" s="34" t="s">
        <v>84</v>
      </c>
      <c r="D84" s="49">
        <v>12</v>
      </c>
      <c r="E84" s="37">
        <v>43.1</v>
      </c>
      <c r="F84" s="37">
        <f t="shared" si="6"/>
        <v>325836</v>
      </c>
      <c r="G84" s="37">
        <f t="shared" si="7"/>
        <v>27153</v>
      </c>
      <c r="H84" s="285">
        <v>630000</v>
      </c>
      <c r="I84" s="286"/>
      <c r="J84" s="67"/>
    </row>
    <row r="85" spans="1:10" x14ac:dyDescent="0.25">
      <c r="A85" s="189"/>
      <c r="B85" s="277"/>
      <c r="C85" s="38" t="s">
        <v>85</v>
      </c>
      <c r="D85" s="70">
        <v>12</v>
      </c>
      <c r="E85" s="41">
        <v>49.25</v>
      </c>
      <c r="F85" s="41">
        <f t="shared" si="4"/>
        <v>372330</v>
      </c>
      <c r="G85" s="41">
        <f t="shared" si="5"/>
        <v>31027.5</v>
      </c>
      <c r="H85" s="287">
        <v>630000</v>
      </c>
      <c r="I85" s="288"/>
      <c r="J85" s="67"/>
    </row>
    <row r="86" spans="1:10" ht="4.5" customHeight="1" x14ac:dyDescent="0.25">
      <c r="A86" s="336">
        <v>145000</v>
      </c>
      <c r="B86" s="337"/>
      <c r="C86" s="338"/>
      <c r="D86" s="338"/>
      <c r="E86" s="338"/>
      <c r="F86" s="338"/>
      <c r="G86" s="338"/>
      <c r="H86" s="338"/>
      <c r="I86" s="339"/>
    </row>
    <row r="87" spans="1:10" ht="27" customHeight="1" x14ac:dyDescent="0.25">
      <c r="A87" s="330" t="s">
        <v>86</v>
      </c>
      <c r="B87" s="331"/>
      <c r="C87" s="340" t="s">
        <v>87</v>
      </c>
      <c r="D87" s="341"/>
      <c r="E87" s="341"/>
      <c r="F87" s="341"/>
      <c r="G87" s="341"/>
      <c r="H87" s="341"/>
      <c r="I87" s="342"/>
    </row>
    <row r="88" spans="1:10" ht="17.25" customHeight="1" x14ac:dyDescent="0.25">
      <c r="A88" s="332"/>
      <c r="B88" s="333"/>
      <c r="C88" s="23" t="s">
        <v>7</v>
      </c>
      <c r="D88" s="23" t="s">
        <v>46</v>
      </c>
      <c r="E88" s="23" t="s">
        <v>9</v>
      </c>
      <c r="F88" s="23" t="s">
        <v>48</v>
      </c>
      <c r="G88" s="23" t="s">
        <v>11</v>
      </c>
      <c r="H88" s="320" t="s">
        <v>12</v>
      </c>
      <c r="I88" s="315"/>
    </row>
    <row r="89" spans="1:10" x14ac:dyDescent="0.25">
      <c r="A89" s="332"/>
      <c r="B89" s="333"/>
      <c r="C89" s="71" t="s">
        <v>88</v>
      </c>
      <c r="D89" s="72">
        <v>6</v>
      </c>
      <c r="E89" s="73">
        <v>1.45</v>
      </c>
      <c r="F89" s="73">
        <f>J89/E89</f>
        <v>0</v>
      </c>
      <c r="G89" s="73" t="e">
        <f>E89*(H89/J89)</f>
        <v>#DIV/0!</v>
      </c>
      <c r="H89" s="321">
        <v>570000</v>
      </c>
      <c r="I89" s="322"/>
      <c r="J89" s="67"/>
    </row>
    <row r="90" spans="1:10" ht="20.25" customHeight="1" x14ac:dyDescent="0.25">
      <c r="A90" s="334"/>
      <c r="B90" s="335"/>
      <c r="C90" s="323" t="s">
        <v>89</v>
      </c>
      <c r="D90" s="324"/>
      <c r="E90" s="324"/>
      <c r="F90" s="324"/>
      <c r="G90" s="324"/>
      <c r="H90" s="324"/>
      <c r="I90" s="325"/>
      <c r="J90" s="69"/>
    </row>
    <row r="91" spans="1:10" ht="4.5" customHeight="1" x14ac:dyDescent="0.25">
      <c r="A91" s="326"/>
      <c r="B91" s="327"/>
      <c r="C91" s="327"/>
      <c r="D91" s="327"/>
      <c r="E91" s="327"/>
      <c r="F91" s="327"/>
      <c r="G91" s="327"/>
      <c r="H91" s="327"/>
      <c r="I91" s="328"/>
    </row>
    <row r="92" spans="1:10" ht="46.5" customHeight="1" x14ac:dyDescent="0.25">
      <c r="A92" s="185" t="s">
        <v>90</v>
      </c>
      <c r="B92" s="186"/>
      <c r="C92" s="264" t="s">
        <v>91</v>
      </c>
      <c r="D92" s="232"/>
      <c r="E92" s="232"/>
      <c r="F92" s="232"/>
      <c r="G92" s="232"/>
      <c r="H92" s="232"/>
      <c r="I92" s="233"/>
    </row>
    <row r="93" spans="1:10" x14ac:dyDescent="0.25">
      <c r="A93" s="187"/>
      <c r="B93" s="188"/>
      <c r="C93" s="60" t="s">
        <v>7</v>
      </c>
      <c r="D93" s="60" t="s">
        <v>8</v>
      </c>
      <c r="E93" s="60" t="s">
        <v>9</v>
      </c>
      <c r="F93" s="60" t="s">
        <v>10</v>
      </c>
      <c r="G93" s="60" t="s">
        <v>11</v>
      </c>
      <c r="H93" s="329" t="s">
        <v>12</v>
      </c>
      <c r="I93" s="292"/>
    </row>
    <row r="94" spans="1:10" x14ac:dyDescent="0.25">
      <c r="A94" s="187"/>
      <c r="B94" s="204"/>
      <c r="C94" s="25" t="s">
        <v>92</v>
      </c>
      <c r="D94" s="74">
        <v>12</v>
      </c>
      <c r="E94" s="28">
        <v>9.6</v>
      </c>
      <c r="F94" s="28">
        <f t="shared" ref="F94:F130" si="8">(E94*D94)/1000*H94</f>
        <v>80524.799999999988</v>
      </c>
      <c r="G94" s="28">
        <f>E94/1000*H94</f>
        <v>6710.4</v>
      </c>
      <c r="H94" s="241">
        <v>699000</v>
      </c>
      <c r="I94" s="242"/>
      <c r="J94" s="67"/>
    </row>
    <row r="95" spans="1:10" x14ac:dyDescent="0.25">
      <c r="A95" s="187"/>
      <c r="B95" s="204"/>
      <c r="C95" s="34" t="s">
        <v>93</v>
      </c>
      <c r="D95" s="49">
        <v>12</v>
      </c>
      <c r="E95" s="37">
        <v>14.1</v>
      </c>
      <c r="F95" s="37">
        <f t="shared" si="8"/>
        <v>118270.79999999999</v>
      </c>
      <c r="G95" s="37">
        <f>E95/1000*H95</f>
        <v>9855.9</v>
      </c>
      <c r="H95" s="216">
        <v>699000</v>
      </c>
      <c r="I95" s="217"/>
      <c r="J95" s="67"/>
    </row>
    <row r="96" spans="1:10" x14ac:dyDescent="0.25">
      <c r="A96" s="187"/>
      <c r="B96" s="204"/>
      <c r="C96" s="34" t="s">
        <v>94</v>
      </c>
      <c r="D96" s="49">
        <v>12</v>
      </c>
      <c r="E96" s="37">
        <v>14.5</v>
      </c>
      <c r="F96" s="37">
        <f t="shared" si="8"/>
        <v>116579.99999999999</v>
      </c>
      <c r="G96" s="37">
        <f t="shared" ref="G96:G130" si="9">E96/1000*H96</f>
        <v>9715</v>
      </c>
      <c r="H96" s="216">
        <v>670000</v>
      </c>
      <c r="I96" s="217"/>
      <c r="J96" s="67"/>
    </row>
    <row r="97" spans="1:10" x14ac:dyDescent="0.25">
      <c r="A97" s="187"/>
      <c r="B97" s="204"/>
      <c r="C97" s="34" t="s">
        <v>95</v>
      </c>
      <c r="D97" s="49">
        <v>12</v>
      </c>
      <c r="E97" s="37">
        <v>19</v>
      </c>
      <c r="F97" s="37">
        <f t="shared" si="8"/>
        <v>134520</v>
      </c>
      <c r="G97" s="37">
        <f t="shared" si="9"/>
        <v>11210</v>
      </c>
      <c r="H97" s="216">
        <v>590000</v>
      </c>
      <c r="I97" s="217"/>
      <c r="J97" s="67"/>
    </row>
    <row r="98" spans="1:10" x14ac:dyDescent="0.25">
      <c r="A98" s="187"/>
      <c r="B98" s="204"/>
      <c r="C98" s="34" t="s">
        <v>96</v>
      </c>
      <c r="D98" s="49">
        <v>12</v>
      </c>
      <c r="E98" s="37">
        <v>21.7</v>
      </c>
      <c r="F98" s="37">
        <f t="shared" si="8"/>
        <v>143219.99999999997</v>
      </c>
      <c r="G98" s="37">
        <f t="shared" si="9"/>
        <v>11935</v>
      </c>
      <c r="H98" s="216">
        <v>550000</v>
      </c>
      <c r="I98" s="217"/>
      <c r="J98" s="67"/>
    </row>
    <row r="99" spans="1:10" x14ac:dyDescent="0.25">
      <c r="A99" s="187"/>
      <c r="B99" s="204"/>
      <c r="C99" s="34" t="s">
        <v>97</v>
      </c>
      <c r="D99" s="49">
        <v>12</v>
      </c>
      <c r="E99" s="75">
        <v>26.8</v>
      </c>
      <c r="F99" s="37">
        <f t="shared" si="8"/>
        <v>176880</v>
      </c>
      <c r="G99" s="37">
        <f t="shared" si="9"/>
        <v>14740</v>
      </c>
      <c r="H99" s="216">
        <v>550000</v>
      </c>
      <c r="I99" s="217"/>
      <c r="J99" s="67"/>
    </row>
    <row r="100" spans="1:10" x14ac:dyDescent="0.25">
      <c r="A100" s="187"/>
      <c r="B100" s="204"/>
      <c r="C100" s="34" t="s">
        <v>98</v>
      </c>
      <c r="D100" s="49">
        <v>12</v>
      </c>
      <c r="E100" s="75">
        <v>30.5</v>
      </c>
      <c r="F100" s="37">
        <f t="shared" si="8"/>
        <v>201300</v>
      </c>
      <c r="G100" s="37">
        <f t="shared" si="9"/>
        <v>16775</v>
      </c>
      <c r="H100" s="216">
        <v>550000</v>
      </c>
      <c r="I100" s="217"/>
      <c r="J100" s="67"/>
    </row>
    <row r="101" spans="1:10" x14ac:dyDescent="0.25">
      <c r="A101" s="187"/>
      <c r="B101" s="204"/>
      <c r="C101" s="34" t="s">
        <v>99</v>
      </c>
      <c r="D101" s="49">
        <v>12</v>
      </c>
      <c r="E101" s="75">
        <v>33.4</v>
      </c>
      <c r="F101" s="37">
        <f t="shared" si="8"/>
        <v>220439.99999999997</v>
      </c>
      <c r="G101" s="37">
        <f t="shared" si="9"/>
        <v>18370</v>
      </c>
      <c r="H101" s="216">
        <v>550000</v>
      </c>
      <c r="I101" s="217"/>
      <c r="J101" s="67"/>
    </row>
    <row r="102" spans="1:10" x14ac:dyDescent="0.25">
      <c r="A102" s="187"/>
      <c r="B102" s="204"/>
      <c r="C102" s="34" t="s">
        <v>100</v>
      </c>
      <c r="D102" s="49">
        <v>12</v>
      </c>
      <c r="E102" s="75">
        <v>38.5</v>
      </c>
      <c r="F102" s="37">
        <f t="shared" si="8"/>
        <v>254100</v>
      </c>
      <c r="G102" s="37">
        <f t="shared" si="9"/>
        <v>21175</v>
      </c>
      <c r="H102" s="216">
        <v>550000</v>
      </c>
      <c r="I102" s="217"/>
      <c r="J102" s="67"/>
    </row>
    <row r="103" spans="1:10" x14ac:dyDescent="0.25">
      <c r="A103" s="187"/>
      <c r="B103" s="204"/>
      <c r="C103" s="34" t="s">
        <v>101</v>
      </c>
      <c r="D103" s="49">
        <v>12</v>
      </c>
      <c r="E103" s="75">
        <v>43</v>
      </c>
      <c r="F103" s="37">
        <f t="shared" si="8"/>
        <v>283800</v>
      </c>
      <c r="G103" s="37">
        <f t="shared" si="9"/>
        <v>23649.999999999996</v>
      </c>
      <c r="H103" s="216">
        <v>550000</v>
      </c>
      <c r="I103" s="217"/>
      <c r="J103" s="67"/>
    </row>
    <row r="104" spans="1:10" x14ac:dyDescent="0.25">
      <c r="A104" s="187"/>
      <c r="B104" s="204"/>
      <c r="C104" s="34" t="s">
        <v>102</v>
      </c>
      <c r="D104" s="49">
        <v>12</v>
      </c>
      <c r="E104" s="75">
        <v>50.8</v>
      </c>
      <c r="F104" s="37">
        <f t="shared" si="8"/>
        <v>335279.99999999994</v>
      </c>
      <c r="G104" s="37">
        <f t="shared" si="9"/>
        <v>27940</v>
      </c>
      <c r="H104" s="216">
        <v>550000</v>
      </c>
      <c r="I104" s="217"/>
      <c r="J104" s="67"/>
    </row>
    <row r="105" spans="1:10" x14ac:dyDescent="0.25">
      <c r="A105" s="187"/>
      <c r="B105" s="204"/>
      <c r="C105" s="34" t="s">
        <v>103</v>
      </c>
      <c r="D105" s="49">
        <v>12</v>
      </c>
      <c r="E105" s="75">
        <v>58.5</v>
      </c>
      <c r="F105" s="37">
        <f t="shared" si="8"/>
        <v>386100</v>
      </c>
      <c r="G105" s="37">
        <f t="shared" si="9"/>
        <v>32175.000000000004</v>
      </c>
      <c r="H105" s="216">
        <v>550000</v>
      </c>
      <c r="I105" s="217"/>
      <c r="J105" s="67"/>
    </row>
    <row r="106" spans="1:10" x14ac:dyDescent="0.25">
      <c r="A106" s="187"/>
      <c r="B106" s="204"/>
      <c r="C106" s="34" t="s">
        <v>104</v>
      </c>
      <c r="D106" s="49">
        <v>12</v>
      </c>
      <c r="E106" s="75">
        <v>69.42</v>
      </c>
      <c r="F106" s="37">
        <f t="shared" si="8"/>
        <v>458172</v>
      </c>
      <c r="G106" s="37">
        <f t="shared" si="9"/>
        <v>38181</v>
      </c>
      <c r="H106" s="216">
        <v>550000</v>
      </c>
      <c r="I106" s="217"/>
      <c r="J106" s="67"/>
    </row>
    <row r="107" spans="1:10" x14ac:dyDescent="0.25">
      <c r="A107" s="187"/>
      <c r="B107" s="204"/>
      <c r="C107" s="34" t="s">
        <v>105</v>
      </c>
      <c r="D107" s="49">
        <v>12</v>
      </c>
      <c r="E107" s="75">
        <v>74.2</v>
      </c>
      <c r="F107" s="37">
        <f t="shared" si="8"/>
        <v>489720.00000000006</v>
      </c>
      <c r="G107" s="37">
        <f t="shared" si="9"/>
        <v>40810</v>
      </c>
      <c r="H107" s="216">
        <v>550000</v>
      </c>
      <c r="I107" s="217"/>
      <c r="J107" s="67"/>
    </row>
    <row r="108" spans="1:10" x14ac:dyDescent="0.25">
      <c r="A108" s="187"/>
      <c r="B108" s="204"/>
      <c r="C108" s="34" t="s">
        <v>106</v>
      </c>
      <c r="D108" s="49">
        <v>12</v>
      </c>
      <c r="E108" s="75">
        <v>91</v>
      </c>
      <c r="F108" s="37">
        <f t="shared" si="8"/>
        <v>600600</v>
      </c>
      <c r="G108" s="37">
        <f t="shared" si="9"/>
        <v>50050</v>
      </c>
      <c r="H108" s="216">
        <v>550000</v>
      </c>
      <c r="I108" s="217"/>
      <c r="J108" s="67"/>
    </row>
    <row r="109" spans="1:10" x14ac:dyDescent="0.25">
      <c r="A109" s="187"/>
      <c r="B109" s="204"/>
      <c r="C109" s="34" t="s">
        <v>107</v>
      </c>
      <c r="D109" s="49">
        <v>12</v>
      </c>
      <c r="E109" s="75">
        <v>95.9</v>
      </c>
      <c r="F109" s="37">
        <f t="shared" si="8"/>
        <v>632940.00000000012</v>
      </c>
      <c r="G109" s="37">
        <f t="shared" si="9"/>
        <v>52745</v>
      </c>
      <c r="H109" s="216">
        <v>550000</v>
      </c>
      <c r="I109" s="217"/>
      <c r="J109" s="67"/>
    </row>
    <row r="110" spans="1:10" x14ac:dyDescent="0.25">
      <c r="A110" s="187"/>
      <c r="B110" s="204"/>
      <c r="C110" s="34" t="s">
        <v>108</v>
      </c>
      <c r="D110" s="49">
        <v>12</v>
      </c>
      <c r="E110" s="75">
        <v>42.5</v>
      </c>
      <c r="F110" s="37">
        <f t="shared" si="8"/>
        <v>280500</v>
      </c>
      <c r="G110" s="37">
        <f t="shared" si="9"/>
        <v>23375</v>
      </c>
      <c r="H110" s="216">
        <v>550000</v>
      </c>
      <c r="I110" s="217"/>
      <c r="J110" s="67"/>
    </row>
    <row r="111" spans="1:10" x14ac:dyDescent="0.25">
      <c r="A111" s="187"/>
      <c r="B111" s="204"/>
      <c r="C111" s="34" t="s">
        <v>109</v>
      </c>
      <c r="D111" s="49">
        <v>12</v>
      </c>
      <c r="E111" s="75">
        <v>63.8</v>
      </c>
      <c r="F111" s="37">
        <f t="shared" si="8"/>
        <v>421080</v>
      </c>
      <c r="G111" s="37">
        <f t="shared" si="9"/>
        <v>35090</v>
      </c>
      <c r="H111" s="216">
        <v>550000</v>
      </c>
      <c r="I111" s="217"/>
      <c r="J111" s="67"/>
    </row>
    <row r="112" spans="1:10" x14ac:dyDescent="0.25">
      <c r="A112" s="187"/>
      <c r="B112" s="204"/>
      <c r="C112" s="34" t="s">
        <v>110</v>
      </c>
      <c r="D112" s="49">
        <v>12</v>
      </c>
      <c r="E112" s="75">
        <v>75.2</v>
      </c>
      <c r="F112" s="37">
        <f t="shared" si="8"/>
        <v>496320.00000000006</v>
      </c>
      <c r="G112" s="37">
        <f t="shared" si="9"/>
        <v>41360</v>
      </c>
      <c r="H112" s="216">
        <v>550000</v>
      </c>
      <c r="I112" s="217"/>
      <c r="J112" s="67"/>
    </row>
    <row r="113" spans="1:10" x14ac:dyDescent="0.25">
      <c r="A113" s="187"/>
      <c r="B113" s="204"/>
      <c r="C113" s="34" t="s">
        <v>111</v>
      </c>
      <c r="D113" s="49">
        <v>12</v>
      </c>
      <c r="E113" s="75">
        <v>88</v>
      </c>
      <c r="F113" s="37">
        <f t="shared" si="8"/>
        <v>580800</v>
      </c>
      <c r="G113" s="37">
        <f t="shared" si="9"/>
        <v>48400</v>
      </c>
      <c r="H113" s="216">
        <v>550000</v>
      </c>
      <c r="I113" s="217"/>
      <c r="J113" s="67"/>
    </row>
    <row r="114" spans="1:10" x14ac:dyDescent="0.25">
      <c r="A114" s="187"/>
      <c r="B114" s="204"/>
      <c r="C114" s="34" t="s">
        <v>112</v>
      </c>
      <c r="D114" s="49">
        <v>12</v>
      </c>
      <c r="E114" s="75">
        <v>95</v>
      </c>
      <c r="F114" s="37">
        <f t="shared" si="8"/>
        <v>627000</v>
      </c>
      <c r="G114" s="37">
        <f t="shared" si="9"/>
        <v>52250</v>
      </c>
      <c r="H114" s="216">
        <v>550000</v>
      </c>
      <c r="I114" s="217"/>
      <c r="J114" s="67"/>
    </row>
    <row r="115" spans="1:10" x14ac:dyDescent="0.25">
      <c r="A115" s="187"/>
      <c r="B115" s="204"/>
      <c r="C115" s="34" t="s">
        <v>113</v>
      </c>
      <c r="D115" s="49">
        <v>12</v>
      </c>
      <c r="E115" s="75">
        <v>111.7</v>
      </c>
      <c r="F115" s="37">
        <f t="shared" si="8"/>
        <v>737220</v>
      </c>
      <c r="G115" s="37">
        <f t="shared" si="9"/>
        <v>61435.000000000007</v>
      </c>
      <c r="H115" s="216">
        <v>550000</v>
      </c>
      <c r="I115" s="217"/>
      <c r="J115" s="67"/>
    </row>
    <row r="116" spans="1:10" x14ac:dyDescent="0.25">
      <c r="A116" s="187"/>
      <c r="B116" s="204"/>
      <c r="C116" s="34" t="s">
        <v>114</v>
      </c>
      <c r="D116" s="49">
        <v>12</v>
      </c>
      <c r="E116" s="75">
        <v>138.69999999999999</v>
      </c>
      <c r="F116" s="37">
        <f t="shared" si="8"/>
        <v>915419.99999999988</v>
      </c>
      <c r="G116" s="37">
        <f t="shared" si="9"/>
        <v>76285</v>
      </c>
      <c r="H116" s="216">
        <v>550000</v>
      </c>
      <c r="I116" s="217"/>
      <c r="J116" s="67"/>
    </row>
    <row r="117" spans="1:10" x14ac:dyDescent="0.25">
      <c r="A117" s="187"/>
      <c r="B117" s="204"/>
      <c r="C117" s="34" t="s">
        <v>115</v>
      </c>
      <c r="D117" s="49">
        <v>12</v>
      </c>
      <c r="E117" s="75">
        <v>145.9</v>
      </c>
      <c r="F117" s="37">
        <f t="shared" si="8"/>
        <v>962940.00000000012</v>
      </c>
      <c r="G117" s="37">
        <f t="shared" si="9"/>
        <v>80245</v>
      </c>
      <c r="H117" s="216">
        <v>550000</v>
      </c>
      <c r="I117" s="217"/>
      <c r="J117" s="67"/>
    </row>
    <row r="118" spans="1:10" x14ac:dyDescent="0.25">
      <c r="A118" s="187"/>
      <c r="B118" s="204"/>
      <c r="C118" s="34" t="s">
        <v>116</v>
      </c>
      <c r="D118" s="49">
        <v>12</v>
      </c>
      <c r="E118" s="75">
        <v>173.2</v>
      </c>
      <c r="F118" s="37">
        <f t="shared" si="8"/>
        <v>1143120</v>
      </c>
      <c r="G118" s="37">
        <f t="shared" si="9"/>
        <v>95260</v>
      </c>
      <c r="H118" s="216">
        <v>550000</v>
      </c>
      <c r="I118" s="217"/>
      <c r="J118" s="67"/>
    </row>
    <row r="119" spans="1:10" x14ac:dyDescent="0.25">
      <c r="A119" s="187"/>
      <c r="B119" s="204"/>
      <c r="C119" s="34" t="s">
        <v>117</v>
      </c>
      <c r="D119" s="49">
        <v>12</v>
      </c>
      <c r="E119" s="75">
        <v>30.7</v>
      </c>
      <c r="F119" s="37">
        <f t="shared" si="8"/>
        <v>202619.99999999997</v>
      </c>
      <c r="G119" s="37">
        <f t="shared" si="9"/>
        <v>16885</v>
      </c>
      <c r="H119" s="216">
        <v>550000</v>
      </c>
      <c r="I119" s="217"/>
      <c r="J119" s="67"/>
    </row>
    <row r="120" spans="1:10" x14ac:dyDescent="0.25">
      <c r="A120" s="187"/>
      <c r="B120" s="204"/>
      <c r="C120" s="34" t="s">
        <v>118</v>
      </c>
      <c r="D120" s="49">
        <v>12</v>
      </c>
      <c r="E120" s="75">
        <v>44.9</v>
      </c>
      <c r="F120" s="37">
        <f t="shared" si="8"/>
        <v>296339.99999999994</v>
      </c>
      <c r="G120" s="37">
        <f t="shared" si="9"/>
        <v>24694.999999999996</v>
      </c>
      <c r="H120" s="216">
        <v>550000</v>
      </c>
      <c r="I120" s="217"/>
      <c r="J120" s="67"/>
    </row>
    <row r="121" spans="1:10" x14ac:dyDescent="0.25">
      <c r="A121" s="187"/>
      <c r="B121" s="204"/>
      <c r="C121" s="34" t="s">
        <v>119</v>
      </c>
      <c r="D121" s="49">
        <v>12</v>
      </c>
      <c r="E121" s="75">
        <v>46.5</v>
      </c>
      <c r="F121" s="37">
        <f t="shared" si="8"/>
        <v>306900</v>
      </c>
      <c r="G121" s="37">
        <f t="shared" si="9"/>
        <v>25575</v>
      </c>
      <c r="H121" s="216">
        <v>550000</v>
      </c>
      <c r="I121" s="217"/>
      <c r="J121" s="67"/>
    </row>
    <row r="122" spans="1:10" x14ac:dyDescent="0.25">
      <c r="A122" s="187"/>
      <c r="B122" s="204"/>
      <c r="C122" s="34" t="s">
        <v>120</v>
      </c>
      <c r="D122" s="49">
        <v>12</v>
      </c>
      <c r="E122" s="75">
        <v>57.6</v>
      </c>
      <c r="F122" s="37">
        <f t="shared" si="8"/>
        <v>380160</v>
      </c>
      <c r="G122" s="37">
        <f t="shared" si="9"/>
        <v>31680</v>
      </c>
      <c r="H122" s="216">
        <v>550000</v>
      </c>
      <c r="I122" s="217"/>
      <c r="J122" s="67"/>
    </row>
    <row r="123" spans="1:10" x14ac:dyDescent="0.25">
      <c r="A123" s="187"/>
      <c r="B123" s="204"/>
      <c r="C123" s="34" t="s">
        <v>121</v>
      </c>
      <c r="D123" s="49">
        <v>12</v>
      </c>
      <c r="E123" s="75">
        <v>71.3</v>
      </c>
      <c r="F123" s="37">
        <f t="shared" si="8"/>
        <v>470579.99999999994</v>
      </c>
      <c r="G123" s="37">
        <f t="shared" si="9"/>
        <v>39215</v>
      </c>
      <c r="H123" s="216">
        <v>550000</v>
      </c>
      <c r="I123" s="217"/>
      <c r="J123" s="67"/>
    </row>
    <row r="124" spans="1:10" x14ac:dyDescent="0.25">
      <c r="A124" s="187"/>
      <c r="B124" s="204"/>
      <c r="C124" s="34" t="s">
        <v>122</v>
      </c>
      <c r="D124" s="49">
        <v>12</v>
      </c>
      <c r="E124" s="75">
        <v>67.5</v>
      </c>
      <c r="F124" s="37">
        <f t="shared" si="8"/>
        <v>445500.00000000006</v>
      </c>
      <c r="G124" s="37">
        <f t="shared" si="9"/>
        <v>37125</v>
      </c>
      <c r="H124" s="216">
        <v>550000</v>
      </c>
      <c r="I124" s="217"/>
      <c r="J124" s="67"/>
    </row>
    <row r="125" spans="1:10" x14ac:dyDescent="0.25">
      <c r="A125" s="187"/>
      <c r="B125" s="204"/>
      <c r="C125" s="34" t="s">
        <v>123</v>
      </c>
      <c r="D125" s="49">
        <v>12</v>
      </c>
      <c r="E125" s="75">
        <v>81.400000000000006</v>
      </c>
      <c r="F125" s="37">
        <f t="shared" si="8"/>
        <v>537240.00000000012</v>
      </c>
      <c r="G125" s="37">
        <f t="shared" si="9"/>
        <v>44770</v>
      </c>
      <c r="H125" s="216">
        <v>550000</v>
      </c>
      <c r="I125" s="217"/>
      <c r="J125" s="67"/>
    </row>
    <row r="126" spans="1:10" x14ac:dyDescent="0.25">
      <c r="A126" s="187"/>
      <c r="B126" s="204"/>
      <c r="C126" s="34" t="s">
        <v>124</v>
      </c>
      <c r="D126" s="49">
        <v>12</v>
      </c>
      <c r="E126" s="75">
        <v>89.3</v>
      </c>
      <c r="F126" s="37">
        <f t="shared" si="8"/>
        <v>589379.99999999988</v>
      </c>
      <c r="G126" s="37">
        <f t="shared" si="9"/>
        <v>49114.999999999993</v>
      </c>
      <c r="H126" s="216">
        <v>550000</v>
      </c>
      <c r="I126" s="217"/>
      <c r="J126" s="67"/>
    </row>
    <row r="127" spans="1:10" x14ac:dyDescent="0.25">
      <c r="A127" s="187"/>
      <c r="B127" s="204"/>
      <c r="C127" s="34" t="s">
        <v>125</v>
      </c>
      <c r="D127" s="49">
        <v>12</v>
      </c>
      <c r="E127" s="75">
        <v>38.799999999999997</v>
      </c>
      <c r="F127" s="37">
        <f t="shared" si="8"/>
        <v>274704</v>
      </c>
      <c r="G127" s="37">
        <f t="shared" si="9"/>
        <v>22891.999999999996</v>
      </c>
      <c r="H127" s="216">
        <v>590000</v>
      </c>
      <c r="I127" s="217"/>
      <c r="J127" s="67"/>
    </row>
    <row r="128" spans="1:10" x14ac:dyDescent="0.25">
      <c r="A128" s="187"/>
      <c r="B128" s="204"/>
      <c r="C128" s="34" t="s">
        <v>126</v>
      </c>
      <c r="D128" s="49">
        <v>12</v>
      </c>
      <c r="E128" s="75">
        <v>50.8</v>
      </c>
      <c r="F128" s="37">
        <f t="shared" si="8"/>
        <v>359663.99999999994</v>
      </c>
      <c r="G128" s="37">
        <f t="shared" si="9"/>
        <v>29972</v>
      </c>
      <c r="H128" s="216">
        <v>590000</v>
      </c>
      <c r="I128" s="217"/>
      <c r="J128" s="67"/>
    </row>
    <row r="129" spans="1:10" x14ac:dyDescent="0.25">
      <c r="A129" s="187"/>
      <c r="B129" s="204"/>
      <c r="C129" s="34" t="s">
        <v>127</v>
      </c>
      <c r="D129" s="49">
        <v>12</v>
      </c>
      <c r="E129" s="37">
        <v>59.25</v>
      </c>
      <c r="F129" s="37">
        <f t="shared" si="8"/>
        <v>419490</v>
      </c>
      <c r="G129" s="37">
        <f t="shared" si="9"/>
        <v>34957.5</v>
      </c>
      <c r="H129" s="216">
        <v>590000</v>
      </c>
      <c r="I129" s="217"/>
      <c r="J129" s="67"/>
    </row>
    <row r="130" spans="1:10" x14ac:dyDescent="0.25">
      <c r="A130" s="189"/>
      <c r="B130" s="277"/>
      <c r="C130" s="38" t="s">
        <v>128</v>
      </c>
      <c r="D130" s="70">
        <v>12</v>
      </c>
      <c r="E130" s="41">
        <v>82</v>
      </c>
      <c r="F130" s="41">
        <f t="shared" si="8"/>
        <v>580560</v>
      </c>
      <c r="G130" s="41">
        <f t="shared" si="9"/>
        <v>48380</v>
      </c>
      <c r="H130" s="236">
        <v>590000</v>
      </c>
      <c r="I130" s="237"/>
      <c r="J130" s="67"/>
    </row>
    <row r="131" spans="1:10" ht="8.25" customHeight="1" x14ac:dyDescent="0.25">
      <c r="A131" s="316"/>
      <c r="B131" s="317"/>
      <c r="C131" s="318"/>
      <c r="D131" s="318"/>
      <c r="E131" s="318"/>
      <c r="F131" s="318"/>
      <c r="G131" s="318"/>
      <c r="H131" s="318"/>
      <c r="I131" s="319"/>
    </row>
    <row r="132" spans="1:10" ht="34.5" customHeight="1" x14ac:dyDescent="0.25">
      <c r="A132" s="185" t="s">
        <v>129</v>
      </c>
      <c r="B132" s="186"/>
      <c r="C132" s="311" t="s">
        <v>130</v>
      </c>
      <c r="D132" s="312"/>
      <c r="E132" s="312"/>
      <c r="F132" s="312"/>
      <c r="G132" s="312"/>
      <c r="H132" s="312"/>
      <c r="I132" s="313"/>
    </row>
    <row r="133" spans="1:10" ht="16.5" customHeight="1" x14ac:dyDescent="0.25">
      <c r="A133" s="187"/>
      <c r="B133" s="204"/>
      <c r="C133" s="76" t="s">
        <v>7</v>
      </c>
      <c r="D133" s="77" t="s">
        <v>8</v>
      </c>
      <c r="E133" s="77" t="s">
        <v>131</v>
      </c>
      <c r="F133" s="77" t="s">
        <v>132</v>
      </c>
      <c r="G133" s="77" t="s">
        <v>10</v>
      </c>
      <c r="H133" s="314" t="s">
        <v>12</v>
      </c>
      <c r="I133" s="315"/>
      <c r="J133" s="67">
        <v>1000</v>
      </c>
    </row>
    <row r="134" spans="1:10" x14ac:dyDescent="0.25">
      <c r="A134" s="187"/>
      <c r="B134" s="204"/>
      <c r="C134" s="29" t="s">
        <v>133</v>
      </c>
      <c r="D134" s="33" t="s">
        <v>134</v>
      </c>
      <c r="E134" s="78">
        <v>34.5</v>
      </c>
      <c r="F134" s="79">
        <f>1000/E134</f>
        <v>28.985507246376812</v>
      </c>
      <c r="G134" s="79">
        <f>E134/1000*H134</f>
        <v>17767.5</v>
      </c>
      <c r="H134" s="309">
        <v>515000</v>
      </c>
      <c r="I134" s="310"/>
      <c r="J134" s="67">
        <v>1000</v>
      </c>
    </row>
    <row r="135" spans="1:10" x14ac:dyDescent="0.25">
      <c r="A135" s="187"/>
      <c r="B135" s="204"/>
      <c r="C135" s="34" t="s">
        <v>133</v>
      </c>
      <c r="D135" s="35" t="s">
        <v>135</v>
      </c>
      <c r="E135" s="80">
        <v>35</v>
      </c>
      <c r="F135" s="81">
        <f>1000/E135</f>
        <v>28.571428571428573</v>
      </c>
      <c r="G135" s="81">
        <f>E135/1000*H135</f>
        <v>18025</v>
      </c>
      <c r="H135" s="309">
        <v>515000</v>
      </c>
      <c r="I135" s="310"/>
      <c r="J135" s="67"/>
    </row>
    <row r="136" spans="1:10" x14ac:dyDescent="0.25">
      <c r="A136" s="187"/>
      <c r="B136" s="204"/>
      <c r="C136" s="34" t="s">
        <v>133</v>
      </c>
      <c r="D136" s="35" t="s">
        <v>136</v>
      </c>
      <c r="E136" s="80">
        <v>53.1</v>
      </c>
      <c r="F136" s="37">
        <f>J134/E136</f>
        <v>18.832391713747647</v>
      </c>
      <c r="G136" s="37">
        <f>E136*(H136/J134)</f>
        <v>27346.5</v>
      </c>
      <c r="H136" s="309">
        <v>515000</v>
      </c>
      <c r="I136" s="310"/>
      <c r="J136" s="67">
        <v>1000</v>
      </c>
    </row>
    <row r="137" spans="1:10" x14ac:dyDescent="0.25">
      <c r="A137" s="187"/>
      <c r="B137" s="204"/>
      <c r="C137" s="34" t="s">
        <v>137</v>
      </c>
      <c r="D137" s="35" t="s">
        <v>134</v>
      </c>
      <c r="E137" s="80">
        <v>49.5</v>
      </c>
      <c r="F137" s="37">
        <f t="shared" ref="F137:F147" si="10">J136/E137</f>
        <v>20.202020202020201</v>
      </c>
      <c r="G137" s="37">
        <f t="shared" ref="G137:G147" si="11">E137*(H137/J136)</f>
        <v>25492.5</v>
      </c>
      <c r="H137" s="309">
        <v>515000</v>
      </c>
      <c r="I137" s="310"/>
      <c r="J137" s="67">
        <v>1000</v>
      </c>
    </row>
    <row r="138" spans="1:10" x14ac:dyDescent="0.25">
      <c r="A138" s="187"/>
      <c r="B138" s="204"/>
      <c r="C138" s="34" t="s">
        <v>137</v>
      </c>
      <c r="D138" s="35" t="s">
        <v>136</v>
      </c>
      <c r="E138" s="80">
        <v>77.3</v>
      </c>
      <c r="F138" s="37">
        <f t="shared" si="10"/>
        <v>12.936610608020699</v>
      </c>
      <c r="G138" s="37">
        <f t="shared" si="11"/>
        <v>39809.5</v>
      </c>
      <c r="H138" s="309">
        <v>515000</v>
      </c>
      <c r="I138" s="310"/>
      <c r="J138" s="67">
        <v>1000</v>
      </c>
    </row>
    <row r="139" spans="1:10" x14ac:dyDescent="0.25">
      <c r="A139" s="187"/>
      <c r="B139" s="204"/>
      <c r="C139" s="34" t="s">
        <v>138</v>
      </c>
      <c r="D139" s="35" t="s">
        <v>139</v>
      </c>
      <c r="E139" s="36">
        <v>295</v>
      </c>
      <c r="F139" s="37">
        <f t="shared" si="10"/>
        <v>3.3898305084745761</v>
      </c>
      <c r="G139" s="37">
        <f t="shared" si="11"/>
        <v>151925</v>
      </c>
      <c r="H139" s="309">
        <v>515000</v>
      </c>
      <c r="I139" s="310"/>
      <c r="J139" s="67">
        <v>1000</v>
      </c>
    </row>
    <row r="140" spans="1:10" x14ac:dyDescent="0.25">
      <c r="A140" s="187"/>
      <c r="B140" s="204"/>
      <c r="C140" s="34" t="s">
        <v>140</v>
      </c>
      <c r="D140" s="35" t="s">
        <v>139</v>
      </c>
      <c r="E140" s="36">
        <v>365</v>
      </c>
      <c r="F140" s="37">
        <f t="shared" si="10"/>
        <v>2.7397260273972601</v>
      </c>
      <c r="G140" s="37">
        <f t="shared" si="11"/>
        <v>187975</v>
      </c>
      <c r="H140" s="309">
        <v>515000</v>
      </c>
      <c r="I140" s="310"/>
      <c r="J140" s="67">
        <v>1000</v>
      </c>
    </row>
    <row r="141" spans="1:10" x14ac:dyDescent="0.25">
      <c r="A141" s="187"/>
      <c r="B141" s="204"/>
      <c r="C141" s="34" t="s">
        <v>141</v>
      </c>
      <c r="D141" s="35" t="s">
        <v>139</v>
      </c>
      <c r="E141" s="36">
        <v>435</v>
      </c>
      <c r="F141" s="37">
        <f t="shared" si="10"/>
        <v>2.2988505747126435</v>
      </c>
      <c r="G141" s="37">
        <f t="shared" si="11"/>
        <v>224025</v>
      </c>
      <c r="H141" s="309">
        <v>515000</v>
      </c>
      <c r="I141" s="310"/>
      <c r="J141" s="67">
        <v>1000</v>
      </c>
    </row>
    <row r="142" spans="1:10" x14ac:dyDescent="0.25">
      <c r="A142" s="187"/>
      <c r="B142" s="204"/>
      <c r="C142" s="34" t="s">
        <v>142</v>
      </c>
      <c r="D142" s="35" t="s">
        <v>139</v>
      </c>
      <c r="E142" s="36">
        <v>575</v>
      </c>
      <c r="F142" s="37">
        <f t="shared" si="10"/>
        <v>1.7391304347826086</v>
      </c>
      <c r="G142" s="37">
        <f t="shared" si="11"/>
        <v>296125</v>
      </c>
      <c r="H142" s="309">
        <v>515000</v>
      </c>
      <c r="I142" s="310"/>
      <c r="J142" s="67">
        <v>1000</v>
      </c>
    </row>
    <row r="143" spans="1:10" x14ac:dyDescent="0.25">
      <c r="A143" s="187"/>
      <c r="B143" s="204"/>
      <c r="C143" s="34" t="s">
        <v>143</v>
      </c>
      <c r="D143" s="35" t="s">
        <v>139</v>
      </c>
      <c r="E143" s="36">
        <v>715</v>
      </c>
      <c r="F143" s="37">
        <f t="shared" si="10"/>
        <v>1.3986013986013985</v>
      </c>
      <c r="G143" s="37">
        <f t="shared" si="11"/>
        <v>368225</v>
      </c>
      <c r="H143" s="309">
        <v>515000</v>
      </c>
      <c r="I143" s="310"/>
      <c r="J143" s="67">
        <v>1000</v>
      </c>
    </row>
    <row r="144" spans="1:10" x14ac:dyDescent="0.25">
      <c r="A144" s="187"/>
      <c r="B144" s="204"/>
      <c r="C144" s="34" t="s">
        <v>144</v>
      </c>
      <c r="D144" s="35" t="s">
        <v>139</v>
      </c>
      <c r="E144" s="36">
        <v>856</v>
      </c>
      <c r="F144" s="37">
        <f t="shared" si="10"/>
        <v>1.1682242990654206</v>
      </c>
      <c r="G144" s="37">
        <f t="shared" si="11"/>
        <v>440840</v>
      </c>
      <c r="H144" s="309">
        <v>515000</v>
      </c>
      <c r="I144" s="310"/>
      <c r="J144" s="67">
        <v>1000</v>
      </c>
    </row>
    <row r="145" spans="1:10" x14ac:dyDescent="0.25">
      <c r="A145" s="187"/>
      <c r="B145" s="204"/>
      <c r="C145" s="34" t="s">
        <v>145</v>
      </c>
      <c r="D145" s="35" t="s">
        <v>139</v>
      </c>
      <c r="E145" s="36">
        <v>1010</v>
      </c>
      <c r="F145" s="37">
        <f t="shared" si="10"/>
        <v>0.99009900990099009</v>
      </c>
      <c r="G145" s="37">
        <f t="shared" si="11"/>
        <v>557520</v>
      </c>
      <c r="H145" s="216">
        <v>552000</v>
      </c>
      <c r="I145" s="308"/>
      <c r="J145" s="67">
        <v>1000</v>
      </c>
    </row>
    <row r="146" spans="1:10" x14ac:dyDescent="0.25">
      <c r="A146" s="187"/>
      <c r="B146" s="204"/>
      <c r="C146" s="34" t="s">
        <v>146</v>
      </c>
      <c r="D146" s="35" t="s">
        <v>139</v>
      </c>
      <c r="E146" s="36">
        <v>1140</v>
      </c>
      <c r="F146" s="37">
        <f t="shared" si="10"/>
        <v>0.8771929824561403</v>
      </c>
      <c r="G146" s="37">
        <f t="shared" si="11"/>
        <v>629280</v>
      </c>
      <c r="H146" s="216">
        <v>552000</v>
      </c>
      <c r="I146" s="308"/>
      <c r="J146" s="67">
        <v>1000</v>
      </c>
    </row>
    <row r="147" spans="1:10" x14ac:dyDescent="0.25">
      <c r="A147" s="187"/>
      <c r="B147" s="204"/>
      <c r="C147" s="34" t="s">
        <v>147</v>
      </c>
      <c r="D147" s="35" t="s">
        <v>139</v>
      </c>
      <c r="E147" s="36">
        <v>1304</v>
      </c>
      <c r="F147" s="37">
        <f t="shared" si="10"/>
        <v>0.76687116564417179</v>
      </c>
      <c r="G147" s="37">
        <f t="shared" si="11"/>
        <v>719808</v>
      </c>
      <c r="H147" s="216">
        <v>552000</v>
      </c>
      <c r="I147" s="308"/>
      <c r="J147" s="67">
        <v>1000</v>
      </c>
    </row>
    <row r="148" spans="1:10" x14ac:dyDescent="0.25">
      <c r="A148" s="187"/>
      <c r="B148" s="204"/>
      <c r="C148" s="34" t="s">
        <v>148</v>
      </c>
      <c r="D148" s="35" t="s">
        <v>139</v>
      </c>
      <c r="E148" s="36">
        <v>1451</v>
      </c>
      <c r="F148" s="37">
        <f>J145/E148</f>
        <v>0.68917987594762231</v>
      </c>
      <c r="G148" s="37">
        <f>E148*(H148/J145)</f>
        <v>800952</v>
      </c>
      <c r="H148" s="216">
        <v>552000</v>
      </c>
      <c r="I148" s="308"/>
      <c r="J148" s="67">
        <v>1000</v>
      </c>
    </row>
    <row r="149" spans="1:10" x14ac:dyDescent="0.25">
      <c r="A149" s="187"/>
      <c r="B149" s="204"/>
      <c r="C149" s="34" t="s">
        <v>149</v>
      </c>
      <c r="D149" s="35" t="s">
        <v>139</v>
      </c>
      <c r="E149" s="36">
        <v>1794</v>
      </c>
      <c r="F149" s="37">
        <f>J146/E149</f>
        <v>0.55741360089186176</v>
      </c>
      <c r="G149" s="37">
        <f>E149*(H149/J146)</f>
        <v>990288</v>
      </c>
      <c r="H149" s="216">
        <v>552000</v>
      </c>
      <c r="I149" s="308"/>
      <c r="J149" s="67"/>
    </row>
    <row r="150" spans="1:10" x14ac:dyDescent="0.25">
      <c r="A150" s="187"/>
      <c r="B150" s="204"/>
      <c r="C150" s="34" t="s">
        <v>150</v>
      </c>
      <c r="D150" s="35" t="s">
        <v>139</v>
      </c>
      <c r="E150" s="36">
        <v>2176</v>
      </c>
      <c r="F150" s="37">
        <f>J146/E150</f>
        <v>0.45955882352941174</v>
      </c>
      <c r="G150" s="37">
        <f>E150*(H150/J146)</f>
        <v>1201152</v>
      </c>
      <c r="H150" s="216">
        <v>552000</v>
      </c>
      <c r="I150" s="308"/>
      <c r="J150" s="67">
        <v>1000</v>
      </c>
    </row>
    <row r="151" spans="1:10" x14ac:dyDescent="0.25">
      <c r="A151" s="187"/>
      <c r="B151" s="204"/>
      <c r="C151" s="34" t="s">
        <v>151</v>
      </c>
      <c r="D151" s="35" t="s">
        <v>139</v>
      </c>
      <c r="E151" s="36">
        <v>2903</v>
      </c>
      <c r="F151" s="37">
        <f>J146/E151</f>
        <v>0.34447123665173957</v>
      </c>
      <c r="G151" s="37">
        <f>E151*(H151/J146)</f>
        <v>1602456</v>
      </c>
      <c r="H151" s="216">
        <v>552000</v>
      </c>
      <c r="I151" s="308"/>
      <c r="J151" s="67"/>
    </row>
    <row r="152" spans="1:10" x14ac:dyDescent="0.25">
      <c r="A152" s="187"/>
      <c r="B152" s="204"/>
      <c r="C152" s="34" t="s">
        <v>152</v>
      </c>
      <c r="D152" s="35" t="s">
        <v>139</v>
      </c>
      <c r="E152" s="36">
        <v>3636</v>
      </c>
      <c r="F152" s="37">
        <f>J147/E152</f>
        <v>0.27502750275027504</v>
      </c>
      <c r="G152" s="37">
        <f>E152*(H152/J147)</f>
        <v>2007072</v>
      </c>
      <c r="H152" s="216">
        <v>552000</v>
      </c>
      <c r="I152" s="308"/>
      <c r="J152" s="67"/>
    </row>
    <row r="153" spans="1:10" ht="15" customHeight="1" x14ac:dyDescent="0.25">
      <c r="A153" s="189"/>
      <c r="B153" s="277"/>
      <c r="C153" s="38" t="s">
        <v>153</v>
      </c>
      <c r="D153" s="39" t="s">
        <v>139</v>
      </c>
      <c r="E153" s="40">
        <v>4354</v>
      </c>
      <c r="F153" s="41">
        <f>J147/E153</f>
        <v>0.2296738631143776</v>
      </c>
      <c r="G153" s="41">
        <f>E153*(H153/J147)</f>
        <v>2403408</v>
      </c>
      <c r="H153" s="216">
        <v>552000</v>
      </c>
      <c r="I153" s="308"/>
      <c r="J153" s="67">
        <v>1000</v>
      </c>
    </row>
    <row r="154" spans="1:10" ht="4.5" customHeight="1" x14ac:dyDescent="0.25">
      <c r="A154" s="228"/>
      <c r="B154" s="229"/>
      <c r="C154" s="289"/>
      <c r="D154" s="289"/>
      <c r="E154" s="289"/>
      <c r="F154" s="289"/>
      <c r="G154" s="289"/>
      <c r="H154" s="289"/>
      <c r="I154" s="290"/>
    </row>
    <row r="155" spans="1:10" ht="31.5" customHeight="1" x14ac:dyDescent="0.25">
      <c r="A155" s="205" t="s">
        <v>154</v>
      </c>
      <c r="B155" s="302"/>
      <c r="C155" s="231" t="s">
        <v>155</v>
      </c>
      <c r="D155" s="232"/>
      <c r="E155" s="232"/>
      <c r="F155" s="232"/>
      <c r="G155" s="232"/>
      <c r="H155" s="232"/>
      <c r="I155" s="233"/>
    </row>
    <row r="156" spans="1:10" ht="17.25" customHeight="1" x14ac:dyDescent="0.25">
      <c r="A156" s="303"/>
      <c r="B156" s="304"/>
      <c r="C156" s="60" t="s">
        <v>7</v>
      </c>
      <c r="D156" s="60" t="s">
        <v>8</v>
      </c>
      <c r="E156" s="60" t="s">
        <v>131</v>
      </c>
      <c r="F156" s="60" t="s">
        <v>132</v>
      </c>
      <c r="G156" s="60" t="s">
        <v>10</v>
      </c>
      <c r="H156" s="291" t="s">
        <v>156</v>
      </c>
      <c r="I156" s="292"/>
    </row>
    <row r="157" spans="1:10" x14ac:dyDescent="0.25">
      <c r="A157" s="303"/>
      <c r="B157" s="305"/>
      <c r="C157" s="82" t="s">
        <v>157</v>
      </c>
      <c r="D157" s="83" t="s">
        <v>134</v>
      </c>
      <c r="E157" s="81">
        <v>4.24</v>
      </c>
      <c r="F157" s="37">
        <f>1000/E157</f>
        <v>235.84905660377356</v>
      </c>
      <c r="G157" s="37">
        <v>3316</v>
      </c>
      <c r="H157" s="216">
        <v>800</v>
      </c>
      <c r="I157" s="216"/>
    </row>
    <row r="158" spans="1:10" x14ac:dyDescent="0.25">
      <c r="A158" s="303"/>
      <c r="B158" s="305"/>
      <c r="C158" s="82" t="s">
        <v>158</v>
      </c>
      <c r="D158" s="83" t="s">
        <v>134</v>
      </c>
      <c r="E158" s="81">
        <v>4.87</v>
      </c>
      <c r="F158" s="37">
        <f>1000/E158</f>
        <v>205.3388090349076</v>
      </c>
      <c r="G158" s="37">
        <v>3754</v>
      </c>
      <c r="H158" s="216">
        <v>800</v>
      </c>
      <c r="I158" s="216"/>
    </row>
    <row r="159" spans="1:10" x14ac:dyDescent="0.25">
      <c r="A159" s="303"/>
      <c r="B159" s="305"/>
      <c r="C159" s="82" t="s">
        <v>159</v>
      </c>
      <c r="D159" s="83" t="s">
        <v>134</v>
      </c>
      <c r="E159" s="81">
        <v>5.53</v>
      </c>
      <c r="F159" s="37">
        <f t="shared" ref="F159:F177" si="12">1000/E159</f>
        <v>180.83182640144665</v>
      </c>
      <c r="G159" s="37">
        <f t="shared" ref="G159:G177" si="13">E159*H159</f>
        <v>4313.4000000000005</v>
      </c>
      <c r="H159" s="216">
        <v>780</v>
      </c>
      <c r="I159" s="216"/>
    </row>
    <row r="160" spans="1:10" x14ac:dyDescent="0.25">
      <c r="A160" s="303"/>
      <c r="B160" s="305"/>
      <c r="C160" s="82" t="s">
        <v>160</v>
      </c>
      <c r="D160" s="83" t="s">
        <v>134</v>
      </c>
      <c r="E160" s="81">
        <v>6.32</v>
      </c>
      <c r="F160" s="37">
        <f t="shared" si="12"/>
        <v>158.22784810126581</v>
      </c>
      <c r="G160" s="37">
        <f t="shared" si="13"/>
        <v>4929.6000000000004</v>
      </c>
      <c r="H160" s="216">
        <v>780</v>
      </c>
      <c r="I160" s="216"/>
      <c r="J160" s="67">
        <v>1000</v>
      </c>
    </row>
    <row r="161" spans="1:10" x14ac:dyDescent="0.25">
      <c r="A161" s="303"/>
      <c r="B161" s="305"/>
      <c r="C161" s="82" t="s">
        <v>160</v>
      </c>
      <c r="D161" s="83" t="s">
        <v>136</v>
      </c>
      <c r="E161" s="81">
        <v>9.8800000000000008</v>
      </c>
      <c r="F161" s="37">
        <f t="shared" si="12"/>
        <v>101.21457489878541</v>
      </c>
      <c r="G161" s="37">
        <f t="shared" si="13"/>
        <v>7706.4000000000005</v>
      </c>
      <c r="H161" s="216">
        <v>780</v>
      </c>
      <c r="I161" s="216"/>
      <c r="J161" s="67">
        <v>1000</v>
      </c>
    </row>
    <row r="162" spans="1:10" x14ac:dyDescent="0.25">
      <c r="A162" s="303"/>
      <c r="B162" s="305"/>
      <c r="C162" s="82" t="s">
        <v>161</v>
      </c>
      <c r="D162" s="83" t="s">
        <v>134</v>
      </c>
      <c r="E162" s="81">
        <v>7.11</v>
      </c>
      <c r="F162" s="37">
        <f t="shared" si="12"/>
        <v>140.64697609001405</v>
      </c>
      <c r="G162" s="37">
        <f t="shared" si="13"/>
        <v>5545.8</v>
      </c>
      <c r="H162" s="216">
        <v>780</v>
      </c>
      <c r="I162" s="216"/>
      <c r="J162" s="67"/>
    </row>
    <row r="163" spans="1:10" x14ac:dyDescent="0.25">
      <c r="A163" s="303"/>
      <c r="B163" s="305"/>
      <c r="C163" s="82" t="s">
        <v>161</v>
      </c>
      <c r="D163" s="83" t="s">
        <v>136</v>
      </c>
      <c r="E163" s="81">
        <v>11.5</v>
      </c>
      <c r="F163" s="37">
        <f t="shared" si="12"/>
        <v>86.956521739130437</v>
      </c>
      <c r="G163" s="37">
        <f t="shared" si="13"/>
        <v>8970</v>
      </c>
      <c r="H163" s="216">
        <v>780</v>
      </c>
      <c r="I163" s="216"/>
      <c r="J163" s="67"/>
    </row>
    <row r="164" spans="1:10" x14ac:dyDescent="0.25">
      <c r="A164" s="303"/>
      <c r="B164" s="305"/>
      <c r="C164" s="82" t="s">
        <v>162</v>
      </c>
      <c r="D164" s="83" t="s">
        <v>134</v>
      </c>
      <c r="E164" s="81">
        <v>7.9</v>
      </c>
      <c r="F164" s="37">
        <f t="shared" si="12"/>
        <v>126.58227848101265</v>
      </c>
      <c r="G164" s="37">
        <f t="shared" si="13"/>
        <v>6162</v>
      </c>
      <c r="H164" s="216">
        <v>780</v>
      </c>
      <c r="I164" s="216"/>
      <c r="J164" s="67">
        <v>1000</v>
      </c>
    </row>
    <row r="165" spans="1:10" x14ac:dyDescent="0.25">
      <c r="A165" s="303"/>
      <c r="B165" s="305"/>
      <c r="C165" s="82" t="s">
        <v>162</v>
      </c>
      <c r="D165" s="83" t="s">
        <v>136</v>
      </c>
      <c r="E165" s="81">
        <v>12.5</v>
      </c>
      <c r="F165" s="37">
        <f t="shared" si="12"/>
        <v>80</v>
      </c>
      <c r="G165" s="37">
        <f t="shared" si="13"/>
        <v>9750</v>
      </c>
      <c r="H165" s="216">
        <v>780</v>
      </c>
      <c r="I165" s="216"/>
      <c r="J165" s="67">
        <v>1000</v>
      </c>
    </row>
    <row r="166" spans="1:10" x14ac:dyDescent="0.25">
      <c r="A166" s="303"/>
      <c r="B166" s="305"/>
      <c r="C166" s="82" t="s">
        <v>163</v>
      </c>
      <c r="D166" s="83" t="s">
        <v>136</v>
      </c>
      <c r="E166" s="81">
        <v>14.5</v>
      </c>
      <c r="F166" s="37">
        <f t="shared" si="12"/>
        <v>68.965517241379317</v>
      </c>
      <c r="G166" s="37">
        <f t="shared" si="13"/>
        <v>11310</v>
      </c>
      <c r="H166" s="216">
        <v>780</v>
      </c>
      <c r="I166" s="216"/>
      <c r="J166" s="67"/>
    </row>
    <row r="167" spans="1:10" x14ac:dyDescent="0.25">
      <c r="A167" s="303"/>
      <c r="B167" s="305"/>
      <c r="C167" s="82" t="s">
        <v>164</v>
      </c>
      <c r="D167" s="83" t="s">
        <v>136</v>
      </c>
      <c r="E167" s="81">
        <v>16.100000000000001</v>
      </c>
      <c r="F167" s="37">
        <f t="shared" si="12"/>
        <v>62.11180124223602</v>
      </c>
      <c r="G167" s="37">
        <f t="shared" si="13"/>
        <v>12558.000000000002</v>
      </c>
      <c r="H167" s="216">
        <v>780</v>
      </c>
      <c r="I167" s="216"/>
      <c r="J167" s="67"/>
    </row>
    <row r="168" spans="1:10" x14ac:dyDescent="0.25">
      <c r="A168" s="303"/>
      <c r="B168" s="305"/>
      <c r="C168" s="82" t="s">
        <v>165</v>
      </c>
      <c r="D168" s="83" t="s">
        <v>136</v>
      </c>
      <c r="E168" s="81">
        <v>17.3</v>
      </c>
      <c r="F168" s="37">
        <f t="shared" si="12"/>
        <v>57.803468208092482</v>
      </c>
      <c r="G168" s="37">
        <f t="shared" si="13"/>
        <v>13494</v>
      </c>
      <c r="H168" s="216">
        <v>780</v>
      </c>
      <c r="I168" s="216"/>
      <c r="J168" s="67">
        <v>1000</v>
      </c>
    </row>
    <row r="169" spans="1:10" x14ac:dyDescent="0.25">
      <c r="A169" s="303"/>
      <c r="B169" s="305"/>
      <c r="C169" s="82" t="s">
        <v>166</v>
      </c>
      <c r="D169" s="83" t="s">
        <v>136</v>
      </c>
      <c r="E169" s="81">
        <v>19.75</v>
      </c>
      <c r="F169" s="37">
        <f t="shared" si="12"/>
        <v>50.632911392405063</v>
      </c>
      <c r="G169" s="37">
        <f t="shared" si="13"/>
        <v>15405</v>
      </c>
      <c r="H169" s="216">
        <v>780</v>
      </c>
      <c r="I169" s="216"/>
      <c r="J169" s="67"/>
    </row>
    <row r="170" spans="1:10" x14ac:dyDescent="0.25">
      <c r="A170" s="303"/>
      <c r="B170" s="305"/>
      <c r="C170" s="82" t="s">
        <v>167</v>
      </c>
      <c r="D170" s="83" t="s">
        <v>136</v>
      </c>
      <c r="E170" s="81">
        <v>21</v>
      </c>
      <c r="F170" s="37">
        <f t="shared" si="12"/>
        <v>47.61904761904762</v>
      </c>
      <c r="G170" s="37">
        <f t="shared" si="13"/>
        <v>16380</v>
      </c>
      <c r="H170" s="216">
        <v>780</v>
      </c>
      <c r="I170" s="216"/>
      <c r="J170" s="67"/>
    </row>
    <row r="171" spans="1:10" x14ac:dyDescent="0.25">
      <c r="A171" s="303"/>
      <c r="B171" s="305"/>
      <c r="C171" s="82" t="s">
        <v>168</v>
      </c>
      <c r="D171" s="83" t="s">
        <v>136</v>
      </c>
      <c r="E171" s="81">
        <v>22.22</v>
      </c>
      <c r="F171" s="37">
        <f t="shared" si="12"/>
        <v>45.004500450045008</v>
      </c>
      <c r="G171" s="37">
        <f t="shared" si="13"/>
        <v>17331.599999999999</v>
      </c>
      <c r="H171" s="216">
        <v>780</v>
      </c>
      <c r="I171" s="216"/>
      <c r="J171" s="67"/>
    </row>
    <row r="172" spans="1:10" x14ac:dyDescent="0.25">
      <c r="A172" s="303"/>
      <c r="B172" s="305"/>
      <c r="C172" s="82" t="s">
        <v>169</v>
      </c>
      <c r="D172" s="83" t="s">
        <v>136</v>
      </c>
      <c r="E172" s="81">
        <v>23.5</v>
      </c>
      <c r="F172" s="37">
        <f t="shared" si="12"/>
        <v>42.553191489361701</v>
      </c>
      <c r="G172" s="37">
        <f t="shared" si="13"/>
        <v>18330</v>
      </c>
      <c r="H172" s="216">
        <v>780</v>
      </c>
      <c r="I172" s="216"/>
      <c r="J172" s="67"/>
    </row>
    <row r="173" spans="1:10" x14ac:dyDescent="0.25">
      <c r="A173" s="303"/>
      <c r="B173" s="305"/>
      <c r="C173" s="82" t="s">
        <v>170</v>
      </c>
      <c r="D173" s="83" t="s">
        <v>136</v>
      </c>
      <c r="E173" s="81">
        <v>25.3</v>
      </c>
      <c r="F173" s="37">
        <f t="shared" si="12"/>
        <v>39.525691699604742</v>
      </c>
      <c r="G173" s="37">
        <f t="shared" si="13"/>
        <v>19734</v>
      </c>
      <c r="H173" s="216">
        <v>780</v>
      </c>
      <c r="I173" s="216"/>
      <c r="J173" s="67">
        <v>1000</v>
      </c>
    </row>
    <row r="174" spans="1:10" x14ac:dyDescent="0.25">
      <c r="A174" s="303"/>
      <c r="B174" s="305"/>
      <c r="C174" s="82" t="s">
        <v>171</v>
      </c>
      <c r="D174" s="83" t="s">
        <v>136</v>
      </c>
      <c r="E174" s="81">
        <v>31</v>
      </c>
      <c r="F174" s="37">
        <f t="shared" si="12"/>
        <v>32.258064516129032</v>
      </c>
      <c r="G174" s="37">
        <f t="shared" si="13"/>
        <v>24180</v>
      </c>
      <c r="H174" s="216">
        <v>780</v>
      </c>
      <c r="I174" s="216"/>
      <c r="J174" s="67">
        <v>1000</v>
      </c>
    </row>
    <row r="175" spans="1:10" x14ac:dyDescent="0.25">
      <c r="A175" s="303"/>
      <c r="B175" s="305"/>
      <c r="C175" s="181" t="s">
        <v>172</v>
      </c>
      <c r="D175" s="182" t="s">
        <v>136</v>
      </c>
      <c r="E175" s="183">
        <v>37</v>
      </c>
      <c r="F175" s="184">
        <f t="shared" si="12"/>
        <v>27.027027027027028</v>
      </c>
      <c r="G175" s="184">
        <v>17186</v>
      </c>
      <c r="H175" s="299">
        <v>780</v>
      </c>
      <c r="I175" s="299"/>
      <c r="J175" s="67"/>
    </row>
    <row r="176" spans="1:10" x14ac:dyDescent="0.25">
      <c r="A176" s="303"/>
      <c r="B176" s="305"/>
      <c r="C176" s="181" t="s">
        <v>172</v>
      </c>
      <c r="D176" s="182" t="s">
        <v>173</v>
      </c>
      <c r="E176" s="183">
        <v>48.2</v>
      </c>
      <c r="F176" s="184">
        <f t="shared" si="12"/>
        <v>20.746887966804977</v>
      </c>
      <c r="G176" s="184">
        <v>14375</v>
      </c>
      <c r="H176" s="299">
        <v>780</v>
      </c>
      <c r="I176" s="299"/>
      <c r="J176" s="67"/>
    </row>
    <row r="177" spans="1:10" x14ac:dyDescent="0.25">
      <c r="A177" s="306"/>
      <c r="B177" s="307"/>
      <c r="C177" s="82" t="s">
        <v>174</v>
      </c>
      <c r="D177" s="83" t="s">
        <v>136</v>
      </c>
      <c r="E177" s="81">
        <v>50</v>
      </c>
      <c r="F177" s="37">
        <f t="shared" si="12"/>
        <v>20</v>
      </c>
      <c r="G177" s="37">
        <f t="shared" si="13"/>
        <v>39000</v>
      </c>
      <c r="H177" s="216">
        <v>780</v>
      </c>
      <c r="I177" s="216"/>
      <c r="J177" s="67">
        <v>1000</v>
      </c>
    </row>
    <row r="178" spans="1:10" ht="4.5" customHeight="1" x14ac:dyDescent="0.25">
      <c r="A178" s="84">
        <v>135000</v>
      </c>
      <c r="B178" s="85"/>
      <c r="C178" s="300"/>
      <c r="D178" s="300"/>
      <c r="E178" s="300"/>
      <c r="F178" s="300"/>
      <c r="G178" s="300"/>
      <c r="H178" s="300"/>
      <c r="I178" s="301"/>
      <c r="J178" s="67"/>
    </row>
    <row r="179" spans="1:10" ht="32.25" customHeight="1" x14ac:dyDescent="0.25">
      <c r="A179" s="185" t="s">
        <v>175</v>
      </c>
      <c r="B179" s="186"/>
      <c r="C179" s="280" t="s">
        <v>176</v>
      </c>
      <c r="D179" s="251"/>
      <c r="E179" s="251"/>
      <c r="F179" s="251"/>
      <c r="G179" s="251"/>
      <c r="H179" s="251"/>
      <c r="I179" s="252"/>
      <c r="J179" s="67"/>
    </row>
    <row r="180" spans="1:10" ht="18" customHeight="1" x14ac:dyDescent="0.25">
      <c r="A180" s="187"/>
      <c r="B180" s="188"/>
      <c r="C180" s="60" t="s">
        <v>7</v>
      </c>
      <c r="D180" s="60" t="s">
        <v>8</v>
      </c>
      <c r="E180" s="60" t="s">
        <v>9</v>
      </c>
      <c r="F180" s="60" t="s">
        <v>10</v>
      </c>
      <c r="G180" s="61" t="s">
        <v>11</v>
      </c>
      <c r="H180" s="291" t="s">
        <v>12</v>
      </c>
      <c r="I180" s="292"/>
      <c r="J180" s="67"/>
    </row>
    <row r="181" spans="1:10" x14ac:dyDescent="0.25">
      <c r="A181" s="187"/>
      <c r="B181" s="204"/>
      <c r="C181" s="25" t="s">
        <v>177</v>
      </c>
      <c r="D181" s="27">
        <v>5.8</v>
      </c>
      <c r="E181" s="28">
        <v>1.28</v>
      </c>
      <c r="F181" s="28">
        <f>D181*E181/1000*H181</f>
        <v>3637.7599999999998</v>
      </c>
      <c r="G181" s="28">
        <f>E181/1000*H181</f>
        <v>627.20000000000005</v>
      </c>
      <c r="H181" s="293">
        <v>490000</v>
      </c>
      <c r="I181" s="294"/>
      <c r="J181" s="67">
        <v>1000</v>
      </c>
    </row>
    <row r="182" spans="1:10" x14ac:dyDescent="0.25">
      <c r="A182" s="187"/>
      <c r="B182" s="204"/>
      <c r="C182" s="34" t="s">
        <v>178</v>
      </c>
      <c r="D182" s="36">
        <v>5.8</v>
      </c>
      <c r="E182" s="37">
        <v>1.66</v>
      </c>
      <c r="F182" s="37">
        <f t="shared" ref="F182:F207" si="14">D182*E182/1000*H182</f>
        <v>4717.7199999999993</v>
      </c>
      <c r="G182" s="37">
        <f t="shared" ref="G182:G207" si="15">E182/1000*H182</f>
        <v>813.4</v>
      </c>
      <c r="H182" s="285">
        <v>490000</v>
      </c>
      <c r="I182" s="286"/>
      <c r="J182" s="67">
        <v>1000</v>
      </c>
    </row>
    <row r="183" spans="1:10" x14ac:dyDescent="0.25">
      <c r="A183" s="187"/>
      <c r="B183" s="204"/>
      <c r="C183" s="34" t="s">
        <v>179</v>
      </c>
      <c r="D183" s="36">
        <v>5.8</v>
      </c>
      <c r="E183" s="37">
        <v>2.39</v>
      </c>
      <c r="F183" s="37">
        <f t="shared" si="14"/>
        <v>6792.38</v>
      </c>
      <c r="G183" s="37">
        <f t="shared" si="15"/>
        <v>1171.1000000000001</v>
      </c>
      <c r="H183" s="285">
        <v>490000</v>
      </c>
      <c r="I183" s="286"/>
      <c r="J183" s="67">
        <v>1000</v>
      </c>
    </row>
    <row r="184" spans="1:10" x14ac:dyDescent="0.25">
      <c r="A184" s="187"/>
      <c r="B184" s="204"/>
      <c r="C184" s="34" t="s">
        <v>180</v>
      </c>
      <c r="D184" s="36">
        <v>5.8</v>
      </c>
      <c r="E184" s="37">
        <v>3.09</v>
      </c>
      <c r="F184" s="37">
        <f t="shared" si="14"/>
        <v>8781.7799999999988</v>
      </c>
      <c r="G184" s="37">
        <f t="shared" si="15"/>
        <v>1514.1</v>
      </c>
      <c r="H184" s="285">
        <v>490000</v>
      </c>
      <c r="I184" s="286"/>
      <c r="J184" s="67">
        <v>1000</v>
      </c>
    </row>
    <row r="185" spans="1:10" x14ac:dyDescent="0.25">
      <c r="A185" s="187"/>
      <c r="B185" s="204"/>
      <c r="C185" s="34" t="s">
        <v>181</v>
      </c>
      <c r="D185" s="49">
        <v>10</v>
      </c>
      <c r="E185" s="37">
        <v>3.84</v>
      </c>
      <c r="F185" s="37">
        <f t="shared" si="14"/>
        <v>18816</v>
      </c>
      <c r="G185" s="37">
        <f t="shared" si="15"/>
        <v>1881.6</v>
      </c>
      <c r="H185" s="285">
        <v>490000</v>
      </c>
      <c r="I185" s="286"/>
      <c r="J185" s="67">
        <v>1000</v>
      </c>
    </row>
    <row r="186" spans="1:10" x14ac:dyDescent="0.25">
      <c r="A186" s="187"/>
      <c r="B186" s="204"/>
      <c r="C186" s="34" t="s">
        <v>182</v>
      </c>
      <c r="D186" s="49">
        <v>10</v>
      </c>
      <c r="E186" s="37">
        <v>4.88</v>
      </c>
      <c r="F186" s="37">
        <f t="shared" si="14"/>
        <v>23911.999999999996</v>
      </c>
      <c r="G186" s="37">
        <f t="shared" si="15"/>
        <v>2391.1999999999998</v>
      </c>
      <c r="H186" s="285">
        <v>490000</v>
      </c>
      <c r="I186" s="286"/>
      <c r="J186" s="67">
        <v>1000</v>
      </c>
    </row>
    <row r="187" spans="1:10" x14ac:dyDescent="0.25">
      <c r="A187" s="187"/>
      <c r="B187" s="204"/>
      <c r="C187" s="34" t="s">
        <v>183</v>
      </c>
      <c r="D187" s="49">
        <v>10</v>
      </c>
      <c r="E187" s="37">
        <v>6.26</v>
      </c>
      <c r="F187" s="37">
        <f t="shared" si="14"/>
        <v>30673.999999999996</v>
      </c>
      <c r="G187" s="37">
        <f t="shared" si="15"/>
        <v>3067.4</v>
      </c>
      <c r="H187" s="285">
        <v>490000</v>
      </c>
      <c r="I187" s="286"/>
      <c r="J187" s="67">
        <v>1000</v>
      </c>
    </row>
    <row r="188" spans="1:10" x14ac:dyDescent="0.25">
      <c r="A188" s="187"/>
      <c r="B188" s="204"/>
      <c r="C188" s="34" t="s">
        <v>184</v>
      </c>
      <c r="D188" s="49">
        <v>10</v>
      </c>
      <c r="E188" s="37">
        <v>8.34</v>
      </c>
      <c r="F188" s="37">
        <f t="shared" si="14"/>
        <v>40866</v>
      </c>
      <c r="G188" s="37">
        <f t="shared" si="15"/>
        <v>4086.6</v>
      </c>
      <c r="H188" s="285">
        <v>490000</v>
      </c>
      <c r="I188" s="286"/>
      <c r="J188" s="67">
        <v>1000</v>
      </c>
    </row>
    <row r="189" spans="1:10" x14ac:dyDescent="0.25">
      <c r="A189" s="187"/>
      <c r="B189" s="204"/>
      <c r="C189" s="34" t="s">
        <v>185</v>
      </c>
      <c r="D189" s="36">
        <v>11.7</v>
      </c>
      <c r="E189" s="37">
        <v>8.8000000000000007</v>
      </c>
      <c r="F189" s="37">
        <f t="shared" si="14"/>
        <v>50450.400000000001</v>
      </c>
      <c r="G189" s="37">
        <f t="shared" si="15"/>
        <v>4312</v>
      </c>
      <c r="H189" s="285">
        <v>490000</v>
      </c>
      <c r="I189" s="286"/>
      <c r="J189" s="67">
        <v>1000</v>
      </c>
    </row>
    <row r="190" spans="1:10" x14ac:dyDescent="0.25">
      <c r="A190" s="187"/>
      <c r="B190" s="204"/>
      <c r="C190" s="34" t="s">
        <v>186</v>
      </c>
      <c r="D190" s="36">
        <v>11.7</v>
      </c>
      <c r="E190" s="37">
        <v>9.75</v>
      </c>
      <c r="F190" s="37">
        <f t="shared" si="14"/>
        <v>55896.749999999993</v>
      </c>
      <c r="G190" s="37">
        <f t="shared" si="15"/>
        <v>4777.5</v>
      </c>
      <c r="H190" s="285">
        <v>490000</v>
      </c>
      <c r="I190" s="286"/>
      <c r="J190" s="67">
        <v>1000</v>
      </c>
    </row>
    <row r="191" spans="1:10" x14ac:dyDescent="0.25">
      <c r="A191" s="187"/>
      <c r="B191" s="204"/>
      <c r="C191" s="34" t="s">
        <v>187</v>
      </c>
      <c r="D191" s="36">
        <v>11.7</v>
      </c>
      <c r="E191" s="37">
        <v>9.1999999999999993</v>
      </c>
      <c r="F191" s="37">
        <f t="shared" si="14"/>
        <v>52743.599999999991</v>
      </c>
      <c r="G191" s="37">
        <f t="shared" si="15"/>
        <v>4508</v>
      </c>
      <c r="H191" s="285">
        <v>490000</v>
      </c>
      <c r="I191" s="286"/>
      <c r="J191" s="67"/>
    </row>
    <row r="192" spans="1:10" x14ac:dyDescent="0.25">
      <c r="A192" s="187"/>
      <c r="B192" s="204"/>
      <c r="C192" s="34" t="s">
        <v>188</v>
      </c>
      <c r="D192" s="36">
        <v>11.7</v>
      </c>
      <c r="E192" s="37">
        <v>10.8</v>
      </c>
      <c r="F192" s="37">
        <f t="shared" si="14"/>
        <v>62548.2</v>
      </c>
      <c r="G192" s="37">
        <f t="shared" si="15"/>
        <v>5346</v>
      </c>
      <c r="H192" s="285">
        <v>495000</v>
      </c>
      <c r="I192" s="286"/>
      <c r="J192" s="67">
        <v>1000</v>
      </c>
    </row>
    <row r="193" spans="1:10" x14ac:dyDescent="0.25">
      <c r="A193" s="187"/>
      <c r="B193" s="204"/>
      <c r="C193" s="34" t="s">
        <v>189</v>
      </c>
      <c r="D193" s="36">
        <v>11.7</v>
      </c>
      <c r="E193" s="37">
        <v>11.2</v>
      </c>
      <c r="F193" s="37">
        <f t="shared" si="14"/>
        <v>64864.799999999996</v>
      </c>
      <c r="G193" s="37">
        <f t="shared" si="15"/>
        <v>5544</v>
      </c>
      <c r="H193" s="285">
        <v>495000</v>
      </c>
      <c r="I193" s="286"/>
      <c r="J193" s="67">
        <v>1000</v>
      </c>
    </row>
    <row r="194" spans="1:10" x14ac:dyDescent="0.25">
      <c r="A194" s="187"/>
      <c r="B194" s="204"/>
      <c r="C194" s="34" t="s">
        <v>190</v>
      </c>
      <c r="D194" s="36">
        <v>11.7</v>
      </c>
      <c r="E194" s="37">
        <v>12.5</v>
      </c>
      <c r="F194" s="37">
        <f t="shared" si="14"/>
        <v>72393.75</v>
      </c>
      <c r="G194" s="37">
        <f t="shared" si="15"/>
        <v>6187.5</v>
      </c>
      <c r="H194" s="285">
        <v>495000</v>
      </c>
      <c r="I194" s="286"/>
      <c r="J194" s="67"/>
    </row>
    <row r="195" spans="1:10" x14ac:dyDescent="0.25">
      <c r="A195" s="187"/>
      <c r="B195" s="204"/>
      <c r="C195" s="34" t="s">
        <v>191</v>
      </c>
      <c r="D195" s="36">
        <v>11.7</v>
      </c>
      <c r="E195" s="37">
        <v>13.4</v>
      </c>
      <c r="F195" s="37">
        <f t="shared" si="14"/>
        <v>77606.100000000006</v>
      </c>
      <c r="G195" s="37">
        <f t="shared" si="15"/>
        <v>6633</v>
      </c>
      <c r="H195" s="285">
        <v>495000</v>
      </c>
      <c r="I195" s="286"/>
      <c r="J195" s="67">
        <v>1000</v>
      </c>
    </row>
    <row r="196" spans="1:10" x14ac:dyDescent="0.25">
      <c r="A196" s="187"/>
      <c r="B196" s="204"/>
      <c r="C196" s="34" t="s">
        <v>192</v>
      </c>
      <c r="D196" s="36">
        <v>11.7</v>
      </c>
      <c r="E196" s="37">
        <v>15.95</v>
      </c>
      <c r="F196" s="37">
        <f t="shared" si="14"/>
        <v>92374.424999999988</v>
      </c>
      <c r="G196" s="37">
        <f t="shared" si="15"/>
        <v>7895.2499999999991</v>
      </c>
      <c r="H196" s="285">
        <v>495000</v>
      </c>
      <c r="I196" s="286"/>
      <c r="J196" s="67"/>
    </row>
    <row r="197" spans="1:10" x14ac:dyDescent="0.25">
      <c r="A197" s="187"/>
      <c r="B197" s="204"/>
      <c r="C197" s="34" t="s">
        <v>193</v>
      </c>
      <c r="D197" s="36">
        <v>11.7</v>
      </c>
      <c r="E197" s="37">
        <v>17.190000000000001</v>
      </c>
      <c r="F197" s="37">
        <f t="shared" si="14"/>
        <v>99555.884999999995</v>
      </c>
      <c r="G197" s="37">
        <f t="shared" si="15"/>
        <v>8509.0500000000011</v>
      </c>
      <c r="H197" s="285">
        <v>495000</v>
      </c>
      <c r="I197" s="286"/>
      <c r="J197" s="67">
        <v>1000</v>
      </c>
    </row>
    <row r="198" spans="1:10" x14ac:dyDescent="0.25">
      <c r="A198" s="187"/>
      <c r="B198" s="204"/>
      <c r="C198" s="34" t="s">
        <v>194</v>
      </c>
      <c r="D198" s="36">
        <v>11.7</v>
      </c>
      <c r="E198" s="37">
        <v>18.989999999999998</v>
      </c>
      <c r="F198" s="37">
        <f t="shared" si="14"/>
        <v>109980.58499999998</v>
      </c>
      <c r="G198" s="37">
        <f t="shared" si="15"/>
        <v>9400.0499999999993</v>
      </c>
      <c r="H198" s="285">
        <v>495000</v>
      </c>
      <c r="I198" s="286"/>
      <c r="J198" s="67"/>
    </row>
    <row r="199" spans="1:10" x14ac:dyDescent="0.25">
      <c r="A199" s="187"/>
      <c r="B199" s="204"/>
      <c r="C199" s="34" t="s">
        <v>195</v>
      </c>
      <c r="D199" s="36">
        <v>11.7</v>
      </c>
      <c r="E199" s="37">
        <v>31.6</v>
      </c>
      <c r="F199" s="37">
        <f t="shared" si="14"/>
        <v>183011.4</v>
      </c>
      <c r="G199" s="37">
        <f t="shared" si="15"/>
        <v>15642.000000000002</v>
      </c>
      <c r="H199" s="285">
        <v>495000</v>
      </c>
      <c r="I199" s="286"/>
      <c r="J199" s="67"/>
    </row>
    <row r="200" spans="1:10" x14ac:dyDescent="0.25">
      <c r="A200" s="187"/>
      <c r="B200" s="204"/>
      <c r="C200" s="34" t="s">
        <v>196</v>
      </c>
      <c r="D200" s="36">
        <v>11.7</v>
      </c>
      <c r="E200" s="37">
        <v>41.63</v>
      </c>
      <c r="F200" s="37">
        <f t="shared" ref="F200:F206" si="16">D200*E200/1000*H200</f>
        <v>277630.47000000003</v>
      </c>
      <c r="G200" s="37">
        <f t="shared" ref="G200:G206" si="17">E200/1000*H200</f>
        <v>23729.1</v>
      </c>
      <c r="H200" s="285">
        <v>570000</v>
      </c>
      <c r="I200" s="286"/>
      <c r="J200" s="67"/>
    </row>
    <row r="201" spans="1:10" x14ac:dyDescent="0.25">
      <c r="A201" s="187"/>
      <c r="B201" s="204"/>
      <c r="C201" s="34" t="s">
        <v>197</v>
      </c>
      <c r="D201" s="36">
        <v>11.6</v>
      </c>
      <c r="E201" s="37">
        <v>46.2</v>
      </c>
      <c r="F201" s="37">
        <f t="shared" si="16"/>
        <v>305474.40000000002</v>
      </c>
      <c r="G201" s="37">
        <f t="shared" si="17"/>
        <v>26334.000000000004</v>
      </c>
      <c r="H201" s="285">
        <v>570000</v>
      </c>
      <c r="I201" s="286"/>
      <c r="J201" s="67"/>
    </row>
    <row r="202" spans="1:10" x14ac:dyDescent="0.25">
      <c r="A202" s="187"/>
      <c r="B202" s="204"/>
      <c r="C202" s="34" t="s">
        <v>198</v>
      </c>
      <c r="D202" s="36">
        <v>11.7</v>
      </c>
      <c r="E202" s="37">
        <v>47.8</v>
      </c>
      <c r="F202" s="37">
        <f t="shared" si="16"/>
        <v>318778.19999999995</v>
      </c>
      <c r="G202" s="37">
        <f t="shared" si="17"/>
        <v>27245.999999999996</v>
      </c>
      <c r="H202" s="285">
        <v>570000</v>
      </c>
      <c r="I202" s="286"/>
      <c r="J202" s="67"/>
    </row>
    <row r="203" spans="1:10" x14ac:dyDescent="0.25">
      <c r="A203" s="187"/>
      <c r="B203" s="204"/>
      <c r="C203" s="34" t="s">
        <v>199</v>
      </c>
      <c r="D203" s="36">
        <v>11.7</v>
      </c>
      <c r="E203" s="37">
        <v>55.5</v>
      </c>
      <c r="F203" s="37">
        <f t="shared" si="16"/>
        <v>370129.49999999994</v>
      </c>
      <c r="G203" s="37">
        <f t="shared" si="17"/>
        <v>31635</v>
      </c>
      <c r="H203" s="285">
        <v>570000</v>
      </c>
      <c r="I203" s="286"/>
      <c r="J203" s="67"/>
    </row>
    <row r="204" spans="1:10" x14ac:dyDescent="0.25">
      <c r="A204" s="187"/>
      <c r="B204" s="204"/>
      <c r="C204" s="34" t="s">
        <v>200</v>
      </c>
      <c r="D204" s="36">
        <v>11.7</v>
      </c>
      <c r="E204" s="37">
        <v>64.5</v>
      </c>
      <c r="F204" s="37">
        <f t="shared" si="16"/>
        <v>464109.74999999994</v>
      </c>
      <c r="G204" s="37">
        <f t="shared" si="17"/>
        <v>39667.5</v>
      </c>
      <c r="H204" s="285">
        <v>615000</v>
      </c>
      <c r="I204" s="286"/>
      <c r="J204" s="67"/>
    </row>
    <row r="205" spans="1:10" x14ac:dyDescent="0.25">
      <c r="A205" s="187"/>
      <c r="B205" s="204"/>
      <c r="C205" s="34" t="s">
        <v>201</v>
      </c>
      <c r="D205" s="36">
        <v>11.7</v>
      </c>
      <c r="E205" s="37">
        <v>72.8</v>
      </c>
      <c r="F205" s="37">
        <f t="shared" si="16"/>
        <v>523832.39999999991</v>
      </c>
      <c r="G205" s="37">
        <f t="shared" si="17"/>
        <v>44772</v>
      </c>
      <c r="H205" s="285">
        <v>615000</v>
      </c>
      <c r="I205" s="286"/>
      <c r="J205" s="67"/>
    </row>
    <row r="206" spans="1:10" x14ac:dyDescent="0.25">
      <c r="A206" s="187"/>
      <c r="B206" s="204"/>
      <c r="C206" s="34" t="s">
        <v>202</v>
      </c>
      <c r="D206" s="36">
        <v>11.7</v>
      </c>
      <c r="E206" s="37">
        <v>82.8</v>
      </c>
      <c r="F206" s="37">
        <f t="shared" si="16"/>
        <v>595787.39999999991</v>
      </c>
      <c r="G206" s="37">
        <f t="shared" si="17"/>
        <v>50922</v>
      </c>
      <c r="H206" s="285">
        <v>615000</v>
      </c>
      <c r="I206" s="286"/>
      <c r="J206" s="67"/>
    </row>
    <row r="207" spans="1:10" x14ac:dyDescent="0.25">
      <c r="A207" s="189"/>
      <c r="B207" s="277"/>
      <c r="C207" s="38" t="s">
        <v>203</v>
      </c>
      <c r="D207" s="40">
        <v>12</v>
      </c>
      <c r="E207" s="41">
        <v>103.5</v>
      </c>
      <c r="F207" s="41">
        <f t="shared" si="14"/>
        <v>819720</v>
      </c>
      <c r="G207" s="41">
        <f t="shared" si="15"/>
        <v>68310</v>
      </c>
      <c r="H207" s="287">
        <v>660000</v>
      </c>
      <c r="I207" s="288"/>
      <c r="J207" s="67">
        <v>1000</v>
      </c>
    </row>
    <row r="208" spans="1:10" ht="4.5" customHeight="1" x14ac:dyDescent="0.25">
      <c r="A208" s="295"/>
      <c r="B208" s="296"/>
      <c r="C208" s="297"/>
      <c r="D208" s="297"/>
      <c r="E208" s="297"/>
      <c r="F208" s="297"/>
      <c r="G208" s="297"/>
      <c r="H208" s="297"/>
      <c r="I208" s="298"/>
      <c r="J208" s="69"/>
    </row>
    <row r="209" spans="1:10" ht="32.25" customHeight="1" x14ac:dyDescent="0.25">
      <c r="A209" s="185" t="s">
        <v>204</v>
      </c>
      <c r="B209" s="186"/>
      <c r="C209" s="231" t="s">
        <v>205</v>
      </c>
      <c r="D209" s="232"/>
      <c r="E209" s="232"/>
      <c r="F209" s="232"/>
      <c r="G209" s="232"/>
      <c r="H209" s="232"/>
      <c r="I209" s="233"/>
      <c r="J209" s="69"/>
    </row>
    <row r="210" spans="1:10" x14ac:dyDescent="0.25">
      <c r="A210" s="187"/>
      <c r="B210" s="188"/>
      <c r="C210" s="60" t="s">
        <v>7</v>
      </c>
      <c r="D210" s="60" t="s">
        <v>8</v>
      </c>
      <c r="E210" s="60" t="s">
        <v>9</v>
      </c>
      <c r="F210" s="60" t="s">
        <v>48</v>
      </c>
      <c r="G210" s="60" t="s">
        <v>11</v>
      </c>
      <c r="H210" s="291" t="s">
        <v>12</v>
      </c>
      <c r="I210" s="292"/>
      <c r="J210" s="69"/>
    </row>
    <row r="211" spans="1:10" x14ac:dyDescent="0.25">
      <c r="A211" s="187"/>
      <c r="B211" s="204"/>
      <c r="C211" s="25" t="s">
        <v>206</v>
      </c>
      <c r="D211" s="28">
        <v>6.1</v>
      </c>
      <c r="E211" s="28">
        <v>1.4</v>
      </c>
      <c r="F211" s="28">
        <f t="shared" ref="F211:F220" si="18">J211/E211</f>
        <v>714.28571428571433</v>
      </c>
      <c r="G211" s="28">
        <f t="shared" ref="G211:G220" si="19">E211*(H211/J211)</f>
        <v>972.99999999999989</v>
      </c>
      <c r="H211" s="293">
        <v>695000</v>
      </c>
      <c r="I211" s="294"/>
      <c r="J211" s="67">
        <v>1000</v>
      </c>
    </row>
    <row r="212" spans="1:10" x14ac:dyDescent="0.25">
      <c r="A212" s="187"/>
      <c r="B212" s="204"/>
      <c r="C212" s="34" t="s">
        <v>207</v>
      </c>
      <c r="D212" s="37">
        <v>7.85</v>
      </c>
      <c r="E212" s="37">
        <v>1.8</v>
      </c>
      <c r="F212" s="37">
        <f t="shared" si="18"/>
        <v>555.55555555555554</v>
      </c>
      <c r="G212" s="37">
        <f t="shared" si="19"/>
        <v>1251</v>
      </c>
      <c r="H212" s="285">
        <v>695000</v>
      </c>
      <c r="I212" s="286"/>
      <c r="J212" s="67">
        <v>1000</v>
      </c>
    </row>
    <row r="213" spans="1:10" x14ac:dyDescent="0.25">
      <c r="A213" s="187"/>
      <c r="B213" s="204"/>
      <c r="C213" s="34" t="s">
        <v>208</v>
      </c>
      <c r="D213" s="37">
        <v>6</v>
      </c>
      <c r="E213" s="37">
        <v>2.6</v>
      </c>
      <c r="F213" s="37">
        <f t="shared" si="18"/>
        <v>384.61538461538458</v>
      </c>
      <c r="G213" s="37">
        <f t="shared" si="19"/>
        <v>1781</v>
      </c>
      <c r="H213" s="285">
        <v>685000</v>
      </c>
      <c r="I213" s="286"/>
      <c r="J213" s="67">
        <v>1000</v>
      </c>
    </row>
    <row r="214" spans="1:10" x14ac:dyDescent="0.25">
      <c r="A214" s="187"/>
      <c r="B214" s="204"/>
      <c r="C214" s="34" t="s">
        <v>209</v>
      </c>
      <c r="D214" s="37">
        <v>7.85</v>
      </c>
      <c r="E214" s="37">
        <v>3.3</v>
      </c>
      <c r="F214" s="37">
        <f t="shared" si="18"/>
        <v>303.03030303030306</v>
      </c>
      <c r="G214" s="37">
        <f t="shared" si="19"/>
        <v>2260.5</v>
      </c>
      <c r="H214" s="285">
        <v>685000</v>
      </c>
      <c r="I214" s="286"/>
      <c r="J214" s="67">
        <v>1000</v>
      </c>
    </row>
    <row r="215" spans="1:10" x14ac:dyDescent="0.25">
      <c r="A215" s="187"/>
      <c r="B215" s="204"/>
      <c r="C215" s="34" t="s">
        <v>210</v>
      </c>
      <c r="D215" s="37">
        <v>7.85</v>
      </c>
      <c r="E215" s="37">
        <v>4.2</v>
      </c>
      <c r="F215" s="37">
        <f t="shared" si="18"/>
        <v>238.09523809523807</v>
      </c>
      <c r="G215" s="37">
        <f t="shared" si="19"/>
        <v>2877</v>
      </c>
      <c r="H215" s="285">
        <v>685000</v>
      </c>
      <c r="I215" s="286"/>
      <c r="J215" s="67">
        <v>1000</v>
      </c>
    </row>
    <row r="216" spans="1:10" x14ac:dyDescent="0.25">
      <c r="A216" s="187"/>
      <c r="B216" s="204"/>
      <c r="C216" s="34" t="s">
        <v>211</v>
      </c>
      <c r="D216" s="37">
        <v>7.85</v>
      </c>
      <c r="E216" s="37">
        <v>4.9000000000000004</v>
      </c>
      <c r="F216" s="37">
        <f t="shared" si="18"/>
        <v>204.08163265306121</v>
      </c>
      <c r="G216" s="37">
        <f t="shared" si="19"/>
        <v>3356.5000000000005</v>
      </c>
      <c r="H216" s="285">
        <v>685000</v>
      </c>
      <c r="I216" s="286"/>
      <c r="J216" s="67">
        <v>1000</v>
      </c>
    </row>
    <row r="217" spans="1:10" x14ac:dyDescent="0.25">
      <c r="A217" s="187"/>
      <c r="B217" s="204"/>
      <c r="C217" s="34" t="s">
        <v>212</v>
      </c>
      <c r="D217" s="37">
        <v>7.85</v>
      </c>
      <c r="E217" s="37">
        <v>6.8</v>
      </c>
      <c r="F217" s="37">
        <f t="shared" si="18"/>
        <v>147.05882352941177</v>
      </c>
      <c r="G217" s="37">
        <f t="shared" si="19"/>
        <v>4658</v>
      </c>
      <c r="H217" s="285">
        <v>685000</v>
      </c>
      <c r="I217" s="286"/>
      <c r="J217" s="67">
        <v>1000</v>
      </c>
    </row>
    <row r="218" spans="1:10" x14ac:dyDescent="0.25">
      <c r="A218" s="187"/>
      <c r="B218" s="204"/>
      <c r="C218" s="34" t="s">
        <v>213</v>
      </c>
      <c r="D218" s="37">
        <v>7.85</v>
      </c>
      <c r="E218" s="37">
        <v>7.8</v>
      </c>
      <c r="F218" s="37">
        <f t="shared" si="18"/>
        <v>128.2051282051282</v>
      </c>
      <c r="G218" s="37">
        <f t="shared" si="19"/>
        <v>5343</v>
      </c>
      <c r="H218" s="285">
        <v>685000</v>
      </c>
      <c r="I218" s="286"/>
      <c r="J218" s="67">
        <v>1000</v>
      </c>
    </row>
    <row r="219" spans="1:10" x14ac:dyDescent="0.25">
      <c r="A219" s="187"/>
      <c r="B219" s="204"/>
      <c r="C219" s="34" t="s">
        <v>214</v>
      </c>
      <c r="D219" s="37">
        <v>7.85</v>
      </c>
      <c r="E219" s="37">
        <v>9.3000000000000007</v>
      </c>
      <c r="F219" s="37">
        <f t="shared" si="18"/>
        <v>107.5268817204301</v>
      </c>
      <c r="G219" s="37">
        <f t="shared" si="19"/>
        <v>6370.5000000000009</v>
      </c>
      <c r="H219" s="285">
        <v>685000</v>
      </c>
      <c r="I219" s="286"/>
      <c r="J219" s="67">
        <v>1000</v>
      </c>
    </row>
    <row r="220" spans="1:10" x14ac:dyDescent="0.25">
      <c r="A220" s="189"/>
      <c r="B220" s="277"/>
      <c r="C220" s="38" t="s">
        <v>215</v>
      </c>
      <c r="D220" s="41">
        <v>7.85</v>
      </c>
      <c r="E220" s="41">
        <v>15.8</v>
      </c>
      <c r="F220" s="41">
        <f t="shared" si="18"/>
        <v>63.291139240506325</v>
      </c>
      <c r="G220" s="41">
        <f t="shared" si="19"/>
        <v>10823</v>
      </c>
      <c r="H220" s="287">
        <v>685000</v>
      </c>
      <c r="I220" s="288"/>
      <c r="J220" s="67">
        <v>1000</v>
      </c>
    </row>
    <row r="221" spans="1:10" ht="4.5" customHeight="1" x14ac:dyDescent="0.25">
      <c r="A221" s="228"/>
      <c r="B221" s="229"/>
      <c r="C221" s="289"/>
      <c r="D221" s="289"/>
      <c r="E221" s="289"/>
      <c r="F221" s="289"/>
      <c r="G221" s="289"/>
      <c r="H221" s="289"/>
      <c r="I221" s="290"/>
    </row>
    <row r="222" spans="1:10" ht="31.5" customHeight="1" x14ac:dyDescent="0.25">
      <c r="A222" s="185" t="s">
        <v>216</v>
      </c>
      <c r="B222" s="186"/>
      <c r="C222" s="280" t="s">
        <v>217</v>
      </c>
      <c r="D222" s="232"/>
      <c r="E222" s="232"/>
      <c r="F222" s="232"/>
      <c r="G222" s="232"/>
      <c r="H222" s="232"/>
      <c r="I222" s="233"/>
      <c r="J222" s="67"/>
    </row>
    <row r="223" spans="1:10" ht="15" customHeight="1" x14ac:dyDescent="0.25">
      <c r="A223" s="187"/>
      <c r="B223" s="188"/>
      <c r="C223" s="23" t="s">
        <v>7</v>
      </c>
      <c r="D223" s="23" t="s">
        <v>8</v>
      </c>
      <c r="E223" s="23" t="s">
        <v>9</v>
      </c>
      <c r="F223" s="23" t="s">
        <v>10</v>
      </c>
      <c r="G223" s="23" t="s">
        <v>11</v>
      </c>
      <c r="H223" s="281" t="s">
        <v>12</v>
      </c>
      <c r="I223" s="282"/>
      <c r="J223" s="67"/>
    </row>
    <row r="224" spans="1:10" ht="15" customHeight="1" x14ac:dyDescent="0.25">
      <c r="A224" s="187"/>
      <c r="B224" s="188"/>
      <c r="C224" s="25" t="s">
        <v>218</v>
      </c>
      <c r="D224" s="74">
        <v>6</v>
      </c>
      <c r="E224" s="28">
        <v>0.56999999999999995</v>
      </c>
      <c r="F224" s="28">
        <f t="shared" ref="F224:F261" si="20">D224*E224/1000*H224</f>
        <v>2034.8999999999999</v>
      </c>
      <c r="G224" s="28">
        <f t="shared" ref="G224:G261" si="21">E224/1000*H224</f>
        <v>339.15</v>
      </c>
      <c r="H224" s="283">
        <v>595000</v>
      </c>
      <c r="I224" s="284"/>
      <c r="J224" s="67"/>
    </row>
    <row r="225" spans="1:10" ht="15" customHeight="1" x14ac:dyDescent="0.25">
      <c r="A225" s="187"/>
      <c r="B225" s="188"/>
      <c r="C225" s="29" t="s">
        <v>219</v>
      </c>
      <c r="D225" s="30">
        <v>6</v>
      </c>
      <c r="E225" s="32">
        <v>0.76</v>
      </c>
      <c r="F225" s="32">
        <f t="shared" si="20"/>
        <v>2713.2000000000003</v>
      </c>
      <c r="G225" s="32">
        <f t="shared" si="21"/>
        <v>452.20000000000005</v>
      </c>
      <c r="H225" s="278">
        <v>595000</v>
      </c>
      <c r="I225" s="279"/>
      <c r="J225" s="67"/>
    </row>
    <row r="226" spans="1:10" ht="15" customHeight="1" x14ac:dyDescent="0.25">
      <c r="A226" s="187"/>
      <c r="B226" s="188"/>
      <c r="C226" s="29" t="s">
        <v>220</v>
      </c>
      <c r="D226" s="30">
        <v>6</v>
      </c>
      <c r="E226" s="32">
        <v>1</v>
      </c>
      <c r="F226" s="32">
        <f t="shared" si="20"/>
        <v>3570</v>
      </c>
      <c r="G226" s="32">
        <f t="shared" si="21"/>
        <v>595</v>
      </c>
      <c r="H226" s="278">
        <v>595000</v>
      </c>
      <c r="I226" s="279"/>
      <c r="J226" s="67"/>
    </row>
    <row r="227" spans="1:10" ht="15" customHeight="1" x14ac:dyDescent="0.25">
      <c r="A227" s="187"/>
      <c r="B227" s="188"/>
      <c r="C227" s="29" t="s">
        <v>221</v>
      </c>
      <c r="D227" s="30">
        <v>6</v>
      </c>
      <c r="E227" s="32">
        <v>1.2</v>
      </c>
      <c r="F227" s="32">
        <f t="shared" si="20"/>
        <v>4283.9999999999991</v>
      </c>
      <c r="G227" s="32">
        <f t="shared" si="21"/>
        <v>713.99999999999989</v>
      </c>
      <c r="H227" s="278">
        <v>595000</v>
      </c>
      <c r="I227" s="279"/>
      <c r="J227" s="67"/>
    </row>
    <row r="228" spans="1:10" ht="15" customHeight="1" x14ac:dyDescent="0.25">
      <c r="A228" s="187"/>
      <c r="B228" s="188"/>
      <c r="C228" s="29" t="s">
        <v>222</v>
      </c>
      <c r="D228" s="30">
        <v>6</v>
      </c>
      <c r="E228" s="32">
        <v>1.2</v>
      </c>
      <c r="F228" s="32">
        <f t="shared" si="20"/>
        <v>4283.9999999999991</v>
      </c>
      <c r="G228" s="32">
        <f t="shared" si="21"/>
        <v>713.99999999999989</v>
      </c>
      <c r="H228" s="278">
        <v>595000</v>
      </c>
      <c r="I228" s="279"/>
      <c r="J228" s="67"/>
    </row>
    <row r="229" spans="1:10" ht="15" customHeight="1" x14ac:dyDescent="0.25">
      <c r="A229" s="187"/>
      <c r="B229" s="188"/>
      <c r="C229" s="29" t="s">
        <v>223</v>
      </c>
      <c r="D229" s="30">
        <v>6</v>
      </c>
      <c r="E229" s="32">
        <v>0.71</v>
      </c>
      <c r="F229" s="32">
        <f t="shared" si="20"/>
        <v>2385.6</v>
      </c>
      <c r="G229" s="32">
        <f t="shared" si="21"/>
        <v>397.59999999999997</v>
      </c>
      <c r="H229" s="278">
        <v>560000</v>
      </c>
      <c r="I229" s="279"/>
      <c r="J229" s="67">
        <v>1000</v>
      </c>
    </row>
    <row r="230" spans="1:10" x14ac:dyDescent="0.25">
      <c r="A230" s="187"/>
      <c r="B230" s="188"/>
      <c r="C230" s="34" t="s">
        <v>224</v>
      </c>
      <c r="D230" s="49">
        <v>6</v>
      </c>
      <c r="E230" s="37">
        <v>1</v>
      </c>
      <c r="F230" s="32">
        <f t="shared" si="20"/>
        <v>3360</v>
      </c>
      <c r="G230" s="32">
        <f t="shared" si="21"/>
        <v>560</v>
      </c>
      <c r="H230" s="278">
        <v>560000</v>
      </c>
      <c r="I230" s="279"/>
      <c r="J230" s="67">
        <v>1000</v>
      </c>
    </row>
    <row r="231" spans="1:10" x14ac:dyDescent="0.25">
      <c r="A231" s="187"/>
      <c r="B231" s="188"/>
      <c r="C231" s="34" t="s">
        <v>225</v>
      </c>
      <c r="D231" s="49">
        <v>6</v>
      </c>
      <c r="E231" s="37">
        <v>1.25</v>
      </c>
      <c r="F231" s="32">
        <f t="shared" si="20"/>
        <v>4200</v>
      </c>
      <c r="G231" s="32">
        <f t="shared" si="21"/>
        <v>700</v>
      </c>
      <c r="H231" s="278">
        <v>560000</v>
      </c>
      <c r="I231" s="279"/>
      <c r="J231" s="67">
        <v>1000</v>
      </c>
    </row>
    <row r="232" spans="1:10" x14ac:dyDescent="0.25">
      <c r="A232" s="187"/>
      <c r="B232" s="188"/>
      <c r="C232" s="34" t="s">
        <v>226</v>
      </c>
      <c r="D232" s="49">
        <v>6</v>
      </c>
      <c r="E232" s="37">
        <v>1.5</v>
      </c>
      <c r="F232" s="32">
        <f t="shared" si="20"/>
        <v>5040</v>
      </c>
      <c r="G232" s="32">
        <f t="shared" si="21"/>
        <v>840</v>
      </c>
      <c r="H232" s="278">
        <v>560000</v>
      </c>
      <c r="I232" s="279"/>
      <c r="J232" s="67">
        <v>1000</v>
      </c>
    </row>
    <row r="233" spans="1:10" x14ac:dyDescent="0.25">
      <c r="A233" s="187"/>
      <c r="B233" s="188"/>
      <c r="C233" s="34" t="s">
        <v>227</v>
      </c>
      <c r="D233" s="49">
        <v>6</v>
      </c>
      <c r="E233" s="37">
        <v>1.5</v>
      </c>
      <c r="F233" s="32">
        <f t="shared" si="20"/>
        <v>5040</v>
      </c>
      <c r="G233" s="32">
        <f t="shared" si="21"/>
        <v>840</v>
      </c>
      <c r="H233" s="278">
        <v>560000</v>
      </c>
      <c r="I233" s="279"/>
      <c r="J233" s="67">
        <v>1000</v>
      </c>
    </row>
    <row r="234" spans="1:10" x14ac:dyDescent="0.25">
      <c r="A234" s="187"/>
      <c r="B234" s="188"/>
      <c r="C234" s="34" t="s">
        <v>228</v>
      </c>
      <c r="D234" s="49">
        <v>6</v>
      </c>
      <c r="E234" s="37">
        <v>1.62</v>
      </c>
      <c r="F234" s="32">
        <f t="shared" si="20"/>
        <v>5443.2000000000007</v>
      </c>
      <c r="G234" s="32">
        <f t="shared" si="21"/>
        <v>907.2</v>
      </c>
      <c r="H234" s="278">
        <v>560000</v>
      </c>
      <c r="I234" s="279"/>
      <c r="J234" s="67"/>
    </row>
    <row r="235" spans="1:10" x14ac:dyDescent="0.25">
      <c r="A235" s="187"/>
      <c r="B235" s="188"/>
      <c r="C235" s="34" t="s">
        <v>229</v>
      </c>
      <c r="D235" s="49">
        <v>6</v>
      </c>
      <c r="E235" s="37">
        <v>2.15</v>
      </c>
      <c r="F235" s="32">
        <f t="shared" si="20"/>
        <v>7223.9999999999991</v>
      </c>
      <c r="G235" s="32">
        <f t="shared" si="21"/>
        <v>1204</v>
      </c>
      <c r="H235" s="278">
        <v>560000</v>
      </c>
      <c r="I235" s="279"/>
      <c r="J235" s="67"/>
    </row>
    <row r="236" spans="1:10" x14ac:dyDescent="0.25">
      <c r="A236" s="187"/>
      <c r="B236" s="188"/>
      <c r="C236" s="86" t="s">
        <v>230</v>
      </c>
      <c r="D236" s="49">
        <v>6</v>
      </c>
      <c r="E236" s="87">
        <v>1.9</v>
      </c>
      <c r="F236" s="32">
        <f t="shared" si="20"/>
        <v>6383.9999999999991</v>
      </c>
      <c r="G236" s="32">
        <f t="shared" si="21"/>
        <v>1064</v>
      </c>
      <c r="H236" s="278">
        <v>560000</v>
      </c>
      <c r="I236" s="279"/>
      <c r="J236" s="67">
        <v>1000</v>
      </c>
    </row>
    <row r="237" spans="1:10" x14ac:dyDescent="0.25">
      <c r="A237" s="187"/>
      <c r="B237" s="188"/>
      <c r="C237" s="86" t="s">
        <v>231</v>
      </c>
      <c r="D237" s="49">
        <v>6</v>
      </c>
      <c r="E237" s="87">
        <v>2.4500000000000002</v>
      </c>
      <c r="F237" s="32">
        <f t="shared" si="20"/>
        <v>8232</v>
      </c>
      <c r="G237" s="32">
        <f t="shared" si="21"/>
        <v>1372.0000000000002</v>
      </c>
      <c r="H237" s="278">
        <v>560000</v>
      </c>
      <c r="I237" s="279"/>
      <c r="J237" s="67"/>
    </row>
    <row r="238" spans="1:10" x14ac:dyDescent="0.25">
      <c r="A238" s="187"/>
      <c r="B238" s="188"/>
      <c r="C238" s="86" t="s">
        <v>232</v>
      </c>
      <c r="D238" s="49">
        <v>6</v>
      </c>
      <c r="E238" s="87">
        <v>1.85</v>
      </c>
      <c r="F238" s="32">
        <f t="shared" si="20"/>
        <v>5494.5000000000009</v>
      </c>
      <c r="G238" s="32">
        <f t="shared" si="21"/>
        <v>915.75</v>
      </c>
      <c r="H238" s="278">
        <v>495000</v>
      </c>
      <c r="I238" s="279"/>
      <c r="J238" s="67"/>
    </row>
    <row r="239" spans="1:10" x14ac:dyDescent="0.25">
      <c r="A239" s="187"/>
      <c r="B239" s="188"/>
      <c r="C239" s="86" t="s">
        <v>233</v>
      </c>
      <c r="D239" s="49">
        <v>6</v>
      </c>
      <c r="E239" s="87">
        <v>1.85</v>
      </c>
      <c r="F239" s="32">
        <f t="shared" si="20"/>
        <v>5494.5000000000009</v>
      </c>
      <c r="G239" s="32">
        <f t="shared" si="21"/>
        <v>915.75</v>
      </c>
      <c r="H239" s="278">
        <v>495000</v>
      </c>
      <c r="I239" s="279"/>
      <c r="J239" s="67"/>
    </row>
    <row r="240" spans="1:10" x14ac:dyDescent="0.25">
      <c r="A240" s="187"/>
      <c r="B240" s="188"/>
      <c r="C240" s="86" t="s">
        <v>234</v>
      </c>
      <c r="D240" s="49">
        <v>6</v>
      </c>
      <c r="E240" s="87">
        <v>2.65</v>
      </c>
      <c r="F240" s="32">
        <f t="shared" si="20"/>
        <v>7870.4999999999991</v>
      </c>
      <c r="G240" s="32">
        <f t="shared" si="21"/>
        <v>1311.75</v>
      </c>
      <c r="H240" s="278">
        <v>495000</v>
      </c>
      <c r="I240" s="279"/>
      <c r="J240" s="67">
        <v>1000</v>
      </c>
    </row>
    <row r="241" spans="1:10" x14ac:dyDescent="0.25">
      <c r="A241" s="187"/>
      <c r="B241" s="188"/>
      <c r="C241" s="86" t="s">
        <v>235</v>
      </c>
      <c r="D241" s="49">
        <v>6</v>
      </c>
      <c r="E241" s="87">
        <v>2.0499999999999998</v>
      </c>
      <c r="F241" s="32">
        <f t="shared" si="20"/>
        <v>6088.4999999999991</v>
      </c>
      <c r="G241" s="32">
        <f t="shared" si="21"/>
        <v>1014.7499999999999</v>
      </c>
      <c r="H241" s="278">
        <v>495000</v>
      </c>
      <c r="I241" s="279"/>
      <c r="J241" s="67"/>
    </row>
    <row r="242" spans="1:10" x14ac:dyDescent="0.25">
      <c r="A242" s="187"/>
      <c r="B242" s="188"/>
      <c r="C242" s="86" t="s">
        <v>236</v>
      </c>
      <c r="D242" s="49">
        <v>6</v>
      </c>
      <c r="E242" s="87">
        <v>2.35</v>
      </c>
      <c r="F242" s="32">
        <f t="shared" si="20"/>
        <v>6979.5000000000009</v>
      </c>
      <c r="G242" s="32">
        <f t="shared" si="21"/>
        <v>1163.25</v>
      </c>
      <c r="H242" s="278">
        <v>495000</v>
      </c>
      <c r="I242" s="279"/>
      <c r="J242" s="67"/>
    </row>
    <row r="243" spans="1:10" x14ac:dyDescent="0.25">
      <c r="A243" s="187"/>
      <c r="B243" s="188"/>
      <c r="C243" s="86" t="s">
        <v>237</v>
      </c>
      <c r="D243" s="49">
        <v>6</v>
      </c>
      <c r="E243" s="87">
        <v>3.25</v>
      </c>
      <c r="F243" s="32">
        <f t="shared" si="20"/>
        <v>9652.5</v>
      </c>
      <c r="G243" s="32">
        <f t="shared" si="21"/>
        <v>1608.75</v>
      </c>
      <c r="H243" s="278">
        <v>495000</v>
      </c>
      <c r="I243" s="279"/>
      <c r="J243" s="67">
        <v>1000</v>
      </c>
    </row>
    <row r="244" spans="1:10" x14ac:dyDescent="0.25">
      <c r="A244" s="187"/>
      <c r="B244" s="188"/>
      <c r="C244" s="86" t="s">
        <v>238</v>
      </c>
      <c r="D244" s="49">
        <v>6</v>
      </c>
      <c r="E244" s="87">
        <v>2.83</v>
      </c>
      <c r="F244" s="32">
        <f t="shared" si="20"/>
        <v>8405.1</v>
      </c>
      <c r="G244" s="32">
        <f t="shared" si="21"/>
        <v>1400.8500000000001</v>
      </c>
      <c r="H244" s="278">
        <v>495000</v>
      </c>
      <c r="I244" s="279"/>
      <c r="J244" s="67"/>
    </row>
    <row r="245" spans="1:10" x14ac:dyDescent="0.25">
      <c r="A245" s="187"/>
      <c r="B245" s="188"/>
      <c r="C245" s="86" t="s">
        <v>239</v>
      </c>
      <c r="D245" s="49">
        <v>6</v>
      </c>
      <c r="E245" s="87">
        <v>3.25</v>
      </c>
      <c r="F245" s="32">
        <f t="shared" si="20"/>
        <v>9652.5</v>
      </c>
      <c r="G245" s="32">
        <f t="shared" si="21"/>
        <v>1608.75</v>
      </c>
      <c r="H245" s="278">
        <v>495000</v>
      </c>
      <c r="I245" s="279"/>
      <c r="J245" s="67">
        <v>1000</v>
      </c>
    </row>
    <row r="246" spans="1:10" x14ac:dyDescent="0.25">
      <c r="A246" s="187"/>
      <c r="B246" s="188"/>
      <c r="C246" s="86" t="s">
        <v>240</v>
      </c>
      <c r="D246" s="49">
        <v>6</v>
      </c>
      <c r="E246" s="87">
        <v>3.88</v>
      </c>
      <c r="F246" s="32">
        <f t="shared" si="20"/>
        <v>11523.6</v>
      </c>
      <c r="G246" s="32">
        <f t="shared" si="21"/>
        <v>1920.6</v>
      </c>
      <c r="H246" s="278">
        <v>495000</v>
      </c>
      <c r="I246" s="279"/>
      <c r="J246" s="67">
        <v>1000</v>
      </c>
    </row>
    <row r="247" spans="1:10" x14ac:dyDescent="0.25">
      <c r="A247" s="187"/>
      <c r="B247" s="188"/>
      <c r="C247" s="86" t="s">
        <v>241</v>
      </c>
      <c r="D247" s="49">
        <v>6</v>
      </c>
      <c r="E247" s="87">
        <v>4.0999999999999996</v>
      </c>
      <c r="F247" s="32">
        <f t="shared" si="20"/>
        <v>12176.999999999998</v>
      </c>
      <c r="G247" s="32">
        <f t="shared" si="21"/>
        <v>2029.4999999999998</v>
      </c>
      <c r="H247" s="278">
        <v>495000</v>
      </c>
      <c r="I247" s="279"/>
      <c r="J247" s="67">
        <v>1000</v>
      </c>
    </row>
    <row r="248" spans="1:10" x14ac:dyDescent="0.25">
      <c r="A248" s="187"/>
      <c r="B248" s="188"/>
      <c r="C248" s="86" t="s">
        <v>242</v>
      </c>
      <c r="D248" s="49">
        <v>6</v>
      </c>
      <c r="E248" s="87">
        <v>3.6</v>
      </c>
      <c r="F248" s="32">
        <f t="shared" si="20"/>
        <v>10368</v>
      </c>
      <c r="G248" s="32">
        <f t="shared" si="21"/>
        <v>1728</v>
      </c>
      <c r="H248" s="278">
        <v>480000</v>
      </c>
      <c r="I248" s="279"/>
      <c r="J248" s="67"/>
    </row>
    <row r="249" spans="1:10" x14ac:dyDescent="0.25">
      <c r="A249" s="187"/>
      <c r="B249" s="188"/>
      <c r="C249" s="86" t="s">
        <v>243</v>
      </c>
      <c r="D249" s="49">
        <v>6</v>
      </c>
      <c r="E249" s="87">
        <v>3.4</v>
      </c>
      <c r="F249" s="32">
        <f t="shared" si="20"/>
        <v>9791.9999999999982</v>
      </c>
      <c r="G249" s="32">
        <f t="shared" si="21"/>
        <v>1632</v>
      </c>
      <c r="H249" s="278">
        <v>480000</v>
      </c>
      <c r="I249" s="279"/>
      <c r="J249" s="67"/>
    </row>
    <row r="250" spans="1:10" x14ac:dyDescent="0.25">
      <c r="A250" s="187"/>
      <c r="B250" s="188"/>
      <c r="C250" s="86" t="s">
        <v>244</v>
      </c>
      <c r="D250" s="49">
        <v>6</v>
      </c>
      <c r="E250" s="87">
        <v>4.43</v>
      </c>
      <c r="F250" s="32">
        <f t="shared" si="20"/>
        <v>12758.4</v>
      </c>
      <c r="G250" s="32">
        <f t="shared" si="21"/>
        <v>2126.4</v>
      </c>
      <c r="H250" s="278">
        <v>480000</v>
      </c>
      <c r="I250" s="279"/>
      <c r="J250" s="67"/>
    </row>
    <row r="251" spans="1:10" x14ac:dyDescent="0.25">
      <c r="A251" s="187"/>
      <c r="B251" s="188"/>
      <c r="C251" s="86" t="s">
        <v>245</v>
      </c>
      <c r="D251" s="49">
        <v>6</v>
      </c>
      <c r="E251" s="87">
        <v>4.0999999999999996</v>
      </c>
      <c r="F251" s="32">
        <f t="shared" si="20"/>
        <v>11807.999999999998</v>
      </c>
      <c r="G251" s="32">
        <f t="shared" si="21"/>
        <v>1967.9999999999998</v>
      </c>
      <c r="H251" s="278">
        <v>480000</v>
      </c>
      <c r="I251" s="279"/>
      <c r="J251" s="67"/>
    </row>
    <row r="252" spans="1:10" x14ac:dyDescent="0.25">
      <c r="A252" s="187"/>
      <c r="B252" s="188"/>
      <c r="C252" s="86" t="s">
        <v>246</v>
      </c>
      <c r="D252" s="49">
        <v>6</v>
      </c>
      <c r="E252" s="87">
        <v>4.43</v>
      </c>
      <c r="F252" s="32">
        <f t="shared" si="20"/>
        <v>12758.4</v>
      </c>
      <c r="G252" s="32">
        <f t="shared" si="21"/>
        <v>2126.4</v>
      </c>
      <c r="H252" s="278">
        <v>480000</v>
      </c>
      <c r="I252" s="279"/>
      <c r="J252" s="67"/>
    </row>
    <row r="253" spans="1:10" x14ac:dyDescent="0.25">
      <c r="A253" s="187"/>
      <c r="B253" s="188"/>
      <c r="C253" s="86" t="s">
        <v>247</v>
      </c>
      <c r="D253" s="49">
        <v>6</v>
      </c>
      <c r="E253" s="87">
        <v>5.5</v>
      </c>
      <c r="F253" s="32">
        <f t="shared" si="20"/>
        <v>15840</v>
      </c>
      <c r="G253" s="32">
        <f t="shared" si="21"/>
        <v>2640</v>
      </c>
      <c r="H253" s="278">
        <v>480000</v>
      </c>
      <c r="I253" s="279"/>
      <c r="J253" s="67"/>
    </row>
    <row r="254" spans="1:10" x14ac:dyDescent="0.25">
      <c r="A254" s="187"/>
      <c r="B254" s="188"/>
      <c r="C254" s="86" t="s">
        <v>248</v>
      </c>
      <c r="D254" s="49">
        <v>6</v>
      </c>
      <c r="E254" s="87">
        <v>5.5</v>
      </c>
      <c r="F254" s="32">
        <f t="shared" si="20"/>
        <v>15840</v>
      </c>
      <c r="G254" s="32">
        <f t="shared" si="21"/>
        <v>2640</v>
      </c>
      <c r="H254" s="278">
        <v>480000</v>
      </c>
      <c r="I254" s="279"/>
      <c r="J254" s="67"/>
    </row>
    <row r="255" spans="1:10" x14ac:dyDescent="0.25">
      <c r="A255" s="187"/>
      <c r="B255" s="188"/>
      <c r="C255" s="86" t="s">
        <v>249</v>
      </c>
      <c r="D255" s="36" t="s">
        <v>250</v>
      </c>
      <c r="E255" s="87">
        <v>6.37</v>
      </c>
      <c r="F255" s="31" t="s">
        <v>251</v>
      </c>
      <c r="G255" s="32">
        <f t="shared" si="21"/>
        <v>3057.6</v>
      </c>
      <c r="H255" s="278">
        <v>480000</v>
      </c>
      <c r="I255" s="279"/>
      <c r="J255" s="67"/>
    </row>
    <row r="256" spans="1:10" x14ac:dyDescent="0.25">
      <c r="A256" s="187"/>
      <c r="B256" s="188"/>
      <c r="C256" s="86" t="s">
        <v>252</v>
      </c>
      <c r="D256" s="49">
        <v>6</v>
      </c>
      <c r="E256" s="87">
        <v>7.61</v>
      </c>
      <c r="F256" s="32">
        <f t="shared" si="20"/>
        <v>21916.800000000003</v>
      </c>
      <c r="G256" s="32">
        <f t="shared" si="21"/>
        <v>3652.8</v>
      </c>
      <c r="H256" s="278">
        <v>480000</v>
      </c>
      <c r="I256" s="279"/>
      <c r="J256" s="67">
        <v>1000</v>
      </c>
    </row>
    <row r="257" spans="1:10" x14ac:dyDescent="0.25">
      <c r="A257" s="187"/>
      <c r="B257" s="188"/>
      <c r="C257" s="86" t="s">
        <v>253</v>
      </c>
      <c r="D257" s="49">
        <v>6</v>
      </c>
      <c r="E257" s="87">
        <v>6.9</v>
      </c>
      <c r="F257" s="32">
        <f t="shared" si="20"/>
        <v>19872.000000000004</v>
      </c>
      <c r="G257" s="32">
        <f t="shared" si="21"/>
        <v>3312.0000000000005</v>
      </c>
      <c r="H257" s="278">
        <v>480000</v>
      </c>
      <c r="I257" s="279"/>
      <c r="J257" s="67"/>
    </row>
    <row r="258" spans="1:10" x14ac:dyDescent="0.25">
      <c r="A258" s="187"/>
      <c r="B258" s="188"/>
      <c r="C258" s="86" t="s">
        <v>254</v>
      </c>
      <c r="D258" s="49">
        <v>12</v>
      </c>
      <c r="E258" s="87">
        <v>7.33</v>
      </c>
      <c r="F258" s="32">
        <f t="shared" si="20"/>
        <v>43540.200000000004</v>
      </c>
      <c r="G258" s="32">
        <f t="shared" si="21"/>
        <v>3628.35</v>
      </c>
      <c r="H258" s="278">
        <v>495000</v>
      </c>
      <c r="I258" s="279"/>
      <c r="J258" s="67"/>
    </row>
    <row r="259" spans="1:10" x14ac:dyDescent="0.25">
      <c r="A259" s="187"/>
      <c r="B259" s="188"/>
      <c r="C259" s="86" t="s">
        <v>255</v>
      </c>
      <c r="D259" s="49">
        <v>6</v>
      </c>
      <c r="E259" s="87">
        <v>9.48</v>
      </c>
      <c r="F259" s="32">
        <f t="shared" si="20"/>
        <v>27302.400000000001</v>
      </c>
      <c r="G259" s="32">
        <f t="shared" si="21"/>
        <v>4550.4000000000005</v>
      </c>
      <c r="H259" s="278">
        <v>480000</v>
      </c>
      <c r="I259" s="279"/>
      <c r="J259" s="67"/>
    </row>
    <row r="260" spans="1:10" x14ac:dyDescent="0.25">
      <c r="A260" s="187"/>
      <c r="B260" s="188"/>
      <c r="C260" s="86" t="s">
        <v>256</v>
      </c>
      <c r="D260" s="49">
        <v>6</v>
      </c>
      <c r="E260" s="87">
        <v>4.6500000000000004</v>
      </c>
      <c r="F260" s="32">
        <f t="shared" si="20"/>
        <v>14787</v>
      </c>
      <c r="G260" s="32">
        <f t="shared" si="21"/>
        <v>2464.5000000000005</v>
      </c>
      <c r="H260" s="278">
        <v>530000</v>
      </c>
      <c r="I260" s="279"/>
      <c r="J260" s="67"/>
    </row>
    <row r="261" spans="1:10" x14ac:dyDescent="0.25">
      <c r="A261" s="187"/>
      <c r="B261" s="188"/>
      <c r="C261" s="86" t="s">
        <v>257</v>
      </c>
      <c r="D261" s="49">
        <v>6</v>
      </c>
      <c r="E261" s="87">
        <v>5.78</v>
      </c>
      <c r="F261" s="32">
        <f t="shared" si="20"/>
        <v>18380.400000000001</v>
      </c>
      <c r="G261" s="32">
        <f t="shared" si="21"/>
        <v>3063.4</v>
      </c>
      <c r="H261" s="278">
        <v>530000</v>
      </c>
      <c r="I261" s="279"/>
      <c r="J261" s="67"/>
    </row>
    <row r="262" spans="1:10" x14ac:dyDescent="0.25">
      <c r="A262" s="187"/>
      <c r="B262" s="188"/>
      <c r="C262" s="86" t="s">
        <v>258</v>
      </c>
      <c r="D262" s="36" t="s">
        <v>250</v>
      </c>
      <c r="E262" s="87">
        <v>5.95</v>
      </c>
      <c r="F262" s="32" t="s">
        <v>259</v>
      </c>
      <c r="G262" s="32">
        <v>1755.25</v>
      </c>
      <c r="H262" s="278">
        <v>530000</v>
      </c>
      <c r="I262" s="279"/>
      <c r="J262" s="67"/>
    </row>
    <row r="263" spans="1:10" x14ac:dyDescent="0.25">
      <c r="A263" s="187"/>
      <c r="B263" s="188"/>
      <c r="C263" s="86" t="s">
        <v>260</v>
      </c>
      <c r="D263" s="49">
        <v>6</v>
      </c>
      <c r="E263" s="87">
        <v>7.03</v>
      </c>
      <c r="F263" s="32">
        <f t="shared" ref="F263:F297" si="22">D263*E263/1000*H263</f>
        <v>22355.4</v>
      </c>
      <c r="G263" s="32">
        <f t="shared" ref="G263:G297" si="23">E263/1000*H263</f>
        <v>3725.9000000000005</v>
      </c>
      <c r="H263" s="278">
        <v>530000</v>
      </c>
      <c r="I263" s="279"/>
      <c r="J263" s="67"/>
    </row>
    <row r="264" spans="1:10" x14ac:dyDescent="0.25">
      <c r="A264" s="187"/>
      <c r="B264" s="188"/>
      <c r="C264" s="86" t="s">
        <v>261</v>
      </c>
      <c r="D264" s="36" t="s">
        <v>250</v>
      </c>
      <c r="E264" s="87">
        <v>8.42</v>
      </c>
      <c r="F264" s="31" t="s">
        <v>262</v>
      </c>
      <c r="G264" s="32">
        <f t="shared" si="23"/>
        <v>4462.6000000000004</v>
      </c>
      <c r="H264" s="278">
        <v>530000</v>
      </c>
      <c r="I264" s="279"/>
      <c r="J264" s="67"/>
    </row>
    <row r="265" spans="1:10" x14ac:dyDescent="0.25">
      <c r="A265" s="187"/>
      <c r="B265" s="188"/>
      <c r="C265" s="86" t="s">
        <v>263</v>
      </c>
      <c r="D265" s="49">
        <v>12</v>
      </c>
      <c r="E265" s="87">
        <v>10</v>
      </c>
      <c r="F265" s="32">
        <f t="shared" si="22"/>
        <v>63600</v>
      </c>
      <c r="G265" s="32">
        <f t="shared" si="23"/>
        <v>5300</v>
      </c>
      <c r="H265" s="278">
        <v>530000</v>
      </c>
      <c r="I265" s="279"/>
      <c r="J265" s="67"/>
    </row>
    <row r="266" spans="1:10" x14ac:dyDescent="0.25">
      <c r="A266" s="187"/>
      <c r="B266" s="188"/>
      <c r="C266" s="86" t="s">
        <v>264</v>
      </c>
      <c r="D266" s="49">
        <v>6</v>
      </c>
      <c r="E266" s="87">
        <v>9</v>
      </c>
      <c r="F266" s="32">
        <f t="shared" si="22"/>
        <v>28620</v>
      </c>
      <c r="G266" s="32">
        <f t="shared" si="23"/>
        <v>4770</v>
      </c>
      <c r="H266" s="278">
        <v>530000</v>
      </c>
      <c r="I266" s="279"/>
      <c r="J266" s="67"/>
    </row>
    <row r="267" spans="1:10" x14ac:dyDescent="0.25">
      <c r="A267" s="187"/>
      <c r="B267" s="188"/>
      <c r="C267" s="86" t="s">
        <v>265</v>
      </c>
      <c r="D267" s="49">
        <v>12</v>
      </c>
      <c r="E267" s="87">
        <v>9.58</v>
      </c>
      <c r="F267" s="32">
        <f t="shared" si="22"/>
        <v>60928.800000000003</v>
      </c>
      <c r="G267" s="32">
        <f t="shared" si="23"/>
        <v>5077.3999999999996</v>
      </c>
      <c r="H267" s="278">
        <v>530000</v>
      </c>
      <c r="I267" s="279"/>
      <c r="J267" s="67"/>
    </row>
    <row r="268" spans="1:10" x14ac:dyDescent="0.25">
      <c r="A268" s="187"/>
      <c r="B268" s="188"/>
      <c r="C268" s="88" t="s">
        <v>266</v>
      </c>
      <c r="D268" s="49">
        <v>12</v>
      </c>
      <c r="E268" s="89">
        <v>12.5</v>
      </c>
      <c r="F268" s="32">
        <f t="shared" si="22"/>
        <v>79500</v>
      </c>
      <c r="G268" s="32">
        <f t="shared" si="23"/>
        <v>6625</v>
      </c>
      <c r="H268" s="278">
        <v>530000</v>
      </c>
      <c r="I268" s="279"/>
      <c r="J268" s="67">
        <v>1000</v>
      </c>
    </row>
    <row r="269" spans="1:10" x14ac:dyDescent="0.25">
      <c r="A269" s="187"/>
      <c r="B269" s="188"/>
      <c r="C269" s="88" t="s">
        <v>267</v>
      </c>
      <c r="D269" s="49">
        <v>12</v>
      </c>
      <c r="E269" s="89">
        <v>10.83</v>
      </c>
      <c r="F269" s="32">
        <f t="shared" si="22"/>
        <v>68878.800000000017</v>
      </c>
      <c r="G269" s="32">
        <f t="shared" si="23"/>
        <v>5739.9</v>
      </c>
      <c r="H269" s="278">
        <v>530000</v>
      </c>
      <c r="I269" s="279"/>
      <c r="J269" s="67"/>
    </row>
    <row r="270" spans="1:10" x14ac:dyDescent="0.25">
      <c r="A270" s="187"/>
      <c r="B270" s="188"/>
      <c r="C270" s="88" t="s">
        <v>268</v>
      </c>
      <c r="D270" s="49">
        <v>12</v>
      </c>
      <c r="E270" s="89">
        <v>12.5</v>
      </c>
      <c r="F270" s="32">
        <f t="shared" si="22"/>
        <v>79500</v>
      </c>
      <c r="G270" s="32">
        <f t="shared" si="23"/>
        <v>6625</v>
      </c>
      <c r="H270" s="278">
        <v>530000</v>
      </c>
      <c r="I270" s="279"/>
      <c r="J270" s="67"/>
    </row>
    <row r="271" spans="1:10" x14ac:dyDescent="0.25">
      <c r="A271" s="187"/>
      <c r="B271" s="188"/>
      <c r="C271" s="86" t="s">
        <v>269</v>
      </c>
      <c r="D271" s="90">
        <v>12</v>
      </c>
      <c r="E271" s="87">
        <v>14.57</v>
      </c>
      <c r="F271" s="32">
        <f t="shared" si="22"/>
        <v>92665.2</v>
      </c>
      <c r="G271" s="32">
        <f t="shared" si="23"/>
        <v>7722.0999999999995</v>
      </c>
      <c r="H271" s="278">
        <v>530000</v>
      </c>
      <c r="I271" s="279"/>
      <c r="J271" s="67"/>
    </row>
    <row r="272" spans="1:10" x14ac:dyDescent="0.25">
      <c r="A272" s="187"/>
      <c r="B272" s="188"/>
      <c r="C272" s="86" t="s">
        <v>270</v>
      </c>
      <c r="D272" s="90">
        <v>12</v>
      </c>
      <c r="E272" s="87">
        <v>14.57</v>
      </c>
      <c r="F272" s="32">
        <f t="shared" si="22"/>
        <v>92665.2</v>
      </c>
      <c r="G272" s="32">
        <f t="shared" si="23"/>
        <v>7722.0999999999995</v>
      </c>
      <c r="H272" s="278">
        <v>530000</v>
      </c>
      <c r="I272" s="279"/>
      <c r="J272" s="67"/>
    </row>
    <row r="273" spans="1:10" x14ac:dyDescent="0.25">
      <c r="A273" s="187"/>
      <c r="B273" s="188"/>
      <c r="C273" s="86" t="s">
        <v>271</v>
      </c>
      <c r="D273" s="90">
        <v>12</v>
      </c>
      <c r="E273" s="87">
        <v>17.079999999999998</v>
      </c>
      <c r="F273" s="32">
        <f t="shared" si="22"/>
        <v>108628.79999999999</v>
      </c>
      <c r="G273" s="32">
        <f t="shared" si="23"/>
        <v>9052.4</v>
      </c>
      <c r="H273" s="278">
        <v>530000</v>
      </c>
      <c r="I273" s="279"/>
      <c r="J273" s="67"/>
    </row>
    <row r="274" spans="1:10" x14ac:dyDescent="0.25">
      <c r="A274" s="187"/>
      <c r="B274" s="188"/>
      <c r="C274" s="86" t="s">
        <v>272</v>
      </c>
      <c r="D274" s="90">
        <v>12</v>
      </c>
      <c r="E274" s="87">
        <v>17.079999999999998</v>
      </c>
      <c r="F274" s="32">
        <f t="shared" si="22"/>
        <v>108628.79999999999</v>
      </c>
      <c r="G274" s="32">
        <f t="shared" si="23"/>
        <v>9052.4</v>
      </c>
      <c r="H274" s="278">
        <v>530000</v>
      </c>
      <c r="I274" s="279"/>
      <c r="J274" s="67"/>
    </row>
    <row r="275" spans="1:10" x14ac:dyDescent="0.25">
      <c r="A275" s="187"/>
      <c r="B275" s="188"/>
      <c r="C275" s="86" t="s">
        <v>273</v>
      </c>
      <c r="D275" s="90">
        <v>12</v>
      </c>
      <c r="E275" s="87">
        <v>19.670000000000002</v>
      </c>
      <c r="F275" s="32">
        <f t="shared" si="22"/>
        <v>125101.20000000001</v>
      </c>
      <c r="G275" s="32">
        <f t="shared" si="23"/>
        <v>10425.1</v>
      </c>
      <c r="H275" s="278">
        <v>530000</v>
      </c>
      <c r="I275" s="279"/>
      <c r="J275" s="67"/>
    </row>
    <row r="276" spans="1:10" x14ac:dyDescent="0.25">
      <c r="A276" s="187"/>
      <c r="B276" s="188"/>
      <c r="C276" s="86" t="s">
        <v>274</v>
      </c>
      <c r="D276" s="90">
        <v>12</v>
      </c>
      <c r="E276" s="87">
        <v>19.670000000000002</v>
      </c>
      <c r="F276" s="32">
        <f t="shared" si="22"/>
        <v>125101.20000000001</v>
      </c>
      <c r="G276" s="32">
        <f t="shared" si="23"/>
        <v>10425.1</v>
      </c>
      <c r="H276" s="278">
        <v>530000</v>
      </c>
      <c r="I276" s="279"/>
      <c r="J276" s="67"/>
    </row>
    <row r="277" spans="1:10" x14ac:dyDescent="0.25">
      <c r="A277" s="187"/>
      <c r="B277" s="188"/>
      <c r="C277" s="88" t="s">
        <v>275</v>
      </c>
      <c r="D277" s="49">
        <v>12</v>
      </c>
      <c r="E277" s="89">
        <v>11.78</v>
      </c>
      <c r="F277" s="32">
        <f t="shared" si="22"/>
        <v>77747.999999999985</v>
      </c>
      <c r="G277" s="32">
        <f t="shared" si="23"/>
        <v>6478.9999999999991</v>
      </c>
      <c r="H277" s="278">
        <v>550000</v>
      </c>
      <c r="I277" s="279"/>
      <c r="J277" s="67"/>
    </row>
    <row r="278" spans="1:10" x14ac:dyDescent="0.25">
      <c r="A278" s="187"/>
      <c r="B278" s="188"/>
      <c r="C278" s="88" t="s">
        <v>276</v>
      </c>
      <c r="D278" s="49">
        <v>12</v>
      </c>
      <c r="E278" s="89">
        <v>14.92</v>
      </c>
      <c r="F278" s="32">
        <f t="shared" si="22"/>
        <v>98472</v>
      </c>
      <c r="G278" s="32">
        <f t="shared" si="23"/>
        <v>8206</v>
      </c>
      <c r="H278" s="278">
        <v>550000</v>
      </c>
      <c r="I278" s="279"/>
      <c r="J278" s="67"/>
    </row>
    <row r="279" spans="1:10" x14ac:dyDescent="0.25">
      <c r="A279" s="187"/>
      <c r="B279" s="188"/>
      <c r="C279" s="86" t="s">
        <v>277</v>
      </c>
      <c r="D279" s="90">
        <v>12</v>
      </c>
      <c r="E279" s="87">
        <v>18.059999999999999</v>
      </c>
      <c r="F279" s="32">
        <f t="shared" si="22"/>
        <v>119195.99999999999</v>
      </c>
      <c r="G279" s="32">
        <f t="shared" si="23"/>
        <v>9933</v>
      </c>
      <c r="H279" s="278">
        <v>550000</v>
      </c>
      <c r="I279" s="279"/>
      <c r="J279" s="67">
        <v>1000</v>
      </c>
    </row>
    <row r="280" spans="1:10" x14ac:dyDescent="0.25">
      <c r="A280" s="187"/>
      <c r="B280" s="188"/>
      <c r="C280" s="86" t="s">
        <v>278</v>
      </c>
      <c r="D280" s="90">
        <v>12</v>
      </c>
      <c r="E280" s="87">
        <v>18.079999999999998</v>
      </c>
      <c r="F280" s="32">
        <f t="shared" si="22"/>
        <v>119327.99999999999</v>
      </c>
      <c r="G280" s="32">
        <f t="shared" si="23"/>
        <v>9944</v>
      </c>
      <c r="H280" s="278">
        <v>550000</v>
      </c>
      <c r="I280" s="279"/>
      <c r="J280" s="67"/>
    </row>
    <row r="281" spans="1:10" x14ac:dyDescent="0.25">
      <c r="A281" s="187"/>
      <c r="B281" s="188"/>
      <c r="C281" s="86" t="s">
        <v>279</v>
      </c>
      <c r="D281" s="90">
        <v>12</v>
      </c>
      <c r="E281" s="87">
        <v>21.2</v>
      </c>
      <c r="F281" s="32">
        <f t="shared" si="22"/>
        <v>139919.99999999997</v>
      </c>
      <c r="G281" s="32">
        <f t="shared" si="23"/>
        <v>11660</v>
      </c>
      <c r="H281" s="278">
        <v>550000</v>
      </c>
      <c r="I281" s="279"/>
      <c r="J281" s="67"/>
    </row>
    <row r="282" spans="1:10" x14ac:dyDescent="0.25">
      <c r="A282" s="187"/>
      <c r="B282" s="188"/>
      <c r="C282" s="86" t="s">
        <v>280</v>
      </c>
      <c r="D282" s="90">
        <v>12</v>
      </c>
      <c r="E282" s="87">
        <v>21.25</v>
      </c>
      <c r="F282" s="32">
        <f t="shared" si="22"/>
        <v>140250</v>
      </c>
      <c r="G282" s="32">
        <f t="shared" si="23"/>
        <v>11687.5</v>
      </c>
      <c r="H282" s="278">
        <v>550000</v>
      </c>
      <c r="I282" s="279"/>
      <c r="J282" s="67"/>
    </row>
    <row r="283" spans="1:10" x14ac:dyDescent="0.25">
      <c r="A283" s="187"/>
      <c r="B283" s="188"/>
      <c r="C283" s="86" t="s">
        <v>281</v>
      </c>
      <c r="D283" s="90">
        <v>12</v>
      </c>
      <c r="E283" s="87">
        <v>24.4</v>
      </c>
      <c r="F283" s="32">
        <f t="shared" si="22"/>
        <v>161039.99999999997</v>
      </c>
      <c r="G283" s="32">
        <f t="shared" si="23"/>
        <v>13419.999999999998</v>
      </c>
      <c r="H283" s="278">
        <v>550000</v>
      </c>
      <c r="I283" s="279"/>
      <c r="J283" s="67">
        <v>309000</v>
      </c>
    </row>
    <row r="284" spans="1:10" x14ac:dyDescent="0.25">
      <c r="A284" s="187"/>
      <c r="B284" s="188"/>
      <c r="C284" s="86" t="s">
        <v>282</v>
      </c>
      <c r="D284" s="90">
        <v>12</v>
      </c>
      <c r="E284" s="87">
        <v>24.4</v>
      </c>
      <c r="F284" s="32">
        <f t="shared" si="22"/>
        <v>161039.99999999997</v>
      </c>
      <c r="G284" s="32">
        <f t="shared" si="23"/>
        <v>13419.999999999998</v>
      </c>
      <c r="H284" s="278">
        <v>550000</v>
      </c>
      <c r="I284" s="279"/>
      <c r="J284" s="67"/>
    </row>
    <row r="285" spans="1:10" x14ac:dyDescent="0.25">
      <c r="A285" s="187"/>
      <c r="B285" s="188"/>
      <c r="C285" s="86" t="s">
        <v>283</v>
      </c>
      <c r="D285" s="90">
        <v>12</v>
      </c>
      <c r="E285" s="87">
        <v>27.48</v>
      </c>
      <c r="F285" s="32">
        <f t="shared" si="22"/>
        <v>181368</v>
      </c>
      <c r="G285" s="32">
        <f t="shared" si="23"/>
        <v>15114</v>
      </c>
      <c r="H285" s="278">
        <v>550000</v>
      </c>
      <c r="I285" s="279"/>
      <c r="J285" s="67"/>
    </row>
    <row r="286" spans="1:10" x14ac:dyDescent="0.25">
      <c r="A286" s="187"/>
      <c r="B286" s="188"/>
      <c r="C286" s="86" t="s">
        <v>284</v>
      </c>
      <c r="D286" s="90">
        <v>12</v>
      </c>
      <c r="E286" s="87">
        <v>27.5</v>
      </c>
      <c r="F286" s="32">
        <f t="shared" si="22"/>
        <v>181500</v>
      </c>
      <c r="G286" s="32">
        <f t="shared" si="23"/>
        <v>15125</v>
      </c>
      <c r="H286" s="278">
        <v>550000</v>
      </c>
      <c r="I286" s="279"/>
      <c r="J286" s="67"/>
    </row>
    <row r="287" spans="1:10" x14ac:dyDescent="0.25">
      <c r="A287" s="187"/>
      <c r="B287" s="188"/>
      <c r="C287" s="86" t="s">
        <v>285</v>
      </c>
      <c r="D287" s="90">
        <v>12</v>
      </c>
      <c r="E287" s="87">
        <v>30.62</v>
      </c>
      <c r="F287" s="32">
        <f t="shared" si="22"/>
        <v>202092</v>
      </c>
      <c r="G287" s="32">
        <f t="shared" si="23"/>
        <v>16841</v>
      </c>
      <c r="H287" s="278">
        <v>550000</v>
      </c>
      <c r="I287" s="279"/>
      <c r="J287" s="67"/>
    </row>
    <row r="288" spans="1:10" x14ac:dyDescent="0.25">
      <c r="A288" s="187"/>
      <c r="B288" s="188"/>
      <c r="C288" s="86" t="s">
        <v>286</v>
      </c>
      <c r="D288" s="90">
        <v>12</v>
      </c>
      <c r="E288" s="87">
        <v>17.71</v>
      </c>
      <c r="F288" s="32">
        <f t="shared" si="22"/>
        <v>121136.40000000001</v>
      </c>
      <c r="G288" s="32">
        <f t="shared" si="23"/>
        <v>10094.700000000001</v>
      </c>
      <c r="H288" s="278">
        <v>570000</v>
      </c>
      <c r="I288" s="279"/>
      <c r="J288" s="67"/>
    </row>
    <row r="289" spans="1:10" x14ac:dyDescent="0.25">
      <c r="A289" s="187"/>
      <c r="B289" s="188"/>
      <c r="C289" s="86" t="s">
        <v>287</v>
      </c>
      <c r="D289" s="90">
        <v>12</v>
      </c>
      <c r="E289" s="87">
        <v>25.25</v>
      </c>
      <c r="F289" s="32">
        <f t="shared" si="22"/>
        <v>172710</v>
      </c>
      <c r="G289" s="32">
        <f t="shared" si="23"/>
        <v>14392.500000000002</v>
      </c>
      <c r="H289" s="278">
        <v>570000</v>
      </c>
      <c r="I289" s="279"/>
      <c r="J289" s="67"/>
    </row>
    <row r="290" spans="1:10" x14ac:dyDescent="0.25">
      <c r="A290" s="187"/>
      <c r="B290" s="188"/>
      <c r="C290" s="86" t="s">
        <v>288</v>
      </c>
      <c r="D290" s="90">
        <v>12</v>
      </c>
      <c r="E290" s="87">
        <v>29.01</v>
      </c>
      <c r="F290" s="32">
        <f t="shared" si="22"/>
        <v>198428.4</v>
      </c>
      <c r="G290" s="32">
        <f t="shared" si="23"/>
        <v>16535.7</v>
      </c>
      <c r="H290" s="278">
        <v>570000</v>
      </c>
      <c r="I290" s="279"/>
      <c r="J290" s="67"/>
    </row>
    <row r="291" spans="1:10" x14ac:dyDescent="0.25">
      <c r="A291" s="187"/>
      <c r="B291" s="188"/>
      <c r="C291" s="86" t="s">
        <v>289</v>
      </c>
      <c r="D291" s="90">
        <v>12</v>
      </c>
      <c r="E291" s="87">
        <v>25.25</v>
      </c>
      <c r="F291" s="32">
        <f t="shared" si="22"/>
        <v>172710</v>
      </c>
      <c r="G291" s="32">
        <f t="shared" si="23"/>
        <v>14392.500000000002</v>
      </c>
      <c r="H291" s="278">
        <v>570000</v>
      </c>
      <c r="I291" s="279"/>
      <c r="J291" s="67"/>
    </row>
    <row r="292" spans="1:10" x14ac:dyDescent="0.25">
      <c r="A292" s="187"/>
      <c r="B292" s="188"/>
      <c r="C292" s="86" t="s">
        <v>290</v>
      </c>
      <c r="D292" s="90">
        <v>12</v>
      </c>
      <c r="E292" s="87">
        <v>32.78</v>
      </c>
      <c r="F292" s="32">
        <f t="shared" si="22"/>
        <v>224215.19999999998</v>
      </c>
      <c r="G292" s="32">
        <f t="shared" si="23"/>
        <v>18684.600000000002</v>
      </c>
      <c r="H292" s="278">
        <v>570000</v>
      </c>
      <c r="I292" s="279"/>
      <c r="J292" s="67"/>
    </row>
    <row r="293" spans="1:10" x14ac:dyDescent="0.25">
      <c r="A293" s="187"/>
      <c r="B293" s="188"/>
      <c r="C293" s="86" t="s">
        <v>291</v>
      </c>
      <c r="D293" s="90">
        <v>12</v>
      </c>
      <c r="E293" s="87">
        <v>36.549999999999997</v>
      </c>
      <c r="F293" s="32">
        <f t="shared" si="22"/>
        <v>250002</v>
      </c>
      <c r="G293" s="32">
        <f t="shared" si="23"/>
        <v>20833.5</v>
      </c>
      <c r="H293" s="278">
        <v>570000</v>
      </c>
      <c r="I293" s="279"/>
      <c r="J293" s="67"/>
    </row>
    <row r="294" spans="1:10" x14ac:dyDescent="0.25">
      <c r="A294" s="187"/>
      <c r="B294" s="188"/>
      <c r="C294" s="86" t="s">
        <v>292</v>
      </c>
      <c r="D294" s="90">
        <v>12</v>
      </c>
      <c r="E294" s="87">
        <v>45.97</v>
      </c>
      <c r="F294" s="32">
        <f t="shared" si="22"/>
        <v>314434.8</v>
      </c>
      <c r="G294" s="32">
        <f t="shared" si="23"/>
        <v>26202.899999999998</v>
      </c>
      <c r="H294" s="278">
        <v>570000</v>
      </c>
      <c r="I294" s="279"/>
      <c r="J294" s="67"/>
    </row>
    <row r="295" spans="1:10" x14ac:dyDescent="0.25">
      <c r="A295" s="187"/>
      <c r="B295" s="188"/>
      <c r="C295" s="86" t="s">
        <v>293</v>
      </c>
      <c r="D295" s="90">
        <v>12</v>
      </c>
      <c r="E295" s="87">
        <v>33.17</v>
      </c>
      <c r="F295" s="32">
        <f t="shared" si="22"/>
        <v>226882.8</v>
      </c>
      <c r="G295" s="32">
        <f t="shared" si="23"/>
        <v>18906.900000000001</v>
      </c>
      <c r="H295" s="278">
        <v>570000</v>
      </c>
      <c r="I295" s="279"/>
      <c r="J295" s="67"/>
    </row>
    <row r="296" spans="1:10" x14ac:dyDescent="0.25">
      <c r="A296" s="187"/>
      <c r="B296" s="188"/>
      <c r="C296" s="86" t="s">
        <v>294</v>
      </c>
      <c r="D296" s="90">
        <v>12</v>
      </c>
      <c r="E296" s="87">
        <v>48.23</v>
      </c>
      <c r="F296" s="32">
        <f t="shared" si="22"/>
        <v>329893.19999999995</v>
      </c>
      <c r="G296" s="32">
        <f t="shared" si="23"/>
        <v>27491.1</v>
      </c>
      <c r="H296" s="278">
        <v>570000</v>
      </c>
      <c r="I296" s="279"/>
      <c r="J296" s="67"/>
    </row>
    <row r="297" spans="1:10" x14ac:dyDescent="0.25">
      <c r="A297" s="189"/>
      <c r="B297" s="190"/>
      <c r="C297" s="91" t="s">
        <v>295</v>
      </c>
      <c r="D297" s="92">
        <v>12</v>
      </c>
      <c r="E297" s="93">
        <v>60.79</v>
      </c>
      <c r="F297" s="73">
        <f t="shared" si="22"/>
        <v>415803.60000000003</v>
      </c>
      <c r="G297" s="73">
        <f t="shared" si="23"/>
        <v>34650.299999999996</v>
      </c>
      <c r="H297" s="278">
        <v>570000</v>
      </c>
      <c r="I297" s="279"/>
      <c r="J297" s="67">
        <v>1000</v>
      </c>
    </row>
    <row r="298" spans="1:10" ht="5.25" customHeight="1" x14ac:dyDescent="0.25">
      <c r="A298" s="228"/>
      <c r="B298" s="229"/>
      <c r="C298" s="229"/>
      <c r="D298" s="229"/>
      <c r="E298" s="229"/>
      <c r="F298" s="229"/>
      <c r="G298" s="229"/>
      <c r="H298" s="229"/>
      <c r="I298" s="230"/>
      <c r="J298" s="69"/>
    </row>
    <row r="299" spans="1:10" ht="48" customHeight="1" x14ac:dyDescent="0.25">
      <c r="A299" s="185" t="s">
        <v>296</v>
      </c>
      <c r="B299" s="186"/>
      <c r="C299" s="280" t="s">
        <v>297</v>
      </c>
      <c r="D299" s="232"/>
      <c r="E299" s="232"/>
      <c r="F299" s="232"/>
      <c r="G299" s="232"/>
      <c r="H299" s="232"/>
      <c r="I299" s="233"/>
      <c r="J299" s="67"/>
    </row>
    <row r="300" spans="1:10" ht="15.75" customHeight="1" x14ac:dyDescent="0.25">
      <c r="A300" s="187"/>
      <c r="B300" s="188"/>
      <c r="C300" s="94" t="s">
        <v>7</v>
      </c>
      <c r="D300" s="94" t="s">
        <v>8</v>
      </c>
      <c r="E300" s="94" t="s">
        <v>9</v>
      </c>
      <c r="F300" s="94" t="s">
        <v>10</v>
      </c>
      <c r="G300" s="94" t="s">
        <v>11</v>
      </c>
      <c r="H300" s="267" t="s">
        <v>12</v>
      </c>
      <c r="I300" s="268"/>
      <c r="J300" s="67"/>
    </row>
    <row r="301" spans="1:10" x14ac:dyDescent="0.25">
      <c r="A301" s="187"/>
      <c r="B301" s="204"/>
      <c r="C301" s="95" t="s">
        <v>298</v>
      </c>
      <c r="D301" s="96">
        <v>12</v>
      </c>
      <c r="E301" s="97">
        <v>6.3</v>
      </c>
      <c r="F301" s="98">
        <f>D301*E301/1000*H301</f>
        <v>41202</v>
      </c>
      <c r="G301" s="98">
        <f>E301/1000*H301</f>
        <v>3433.5</v>
      </c>
      <c r="H301" s="260">
        <v>545000</v>
      </c>
      <c r="I301" s="261"/>
      <c r="J301" s="67"/>
    </row>
    <row r="302" spans="1:10" x14ac:dyDescent="0.25">
      <c r="A302" s="187"/>
      <c r="B302" s="204"/>
      <c r="C302" s="86" t="s">
        <v>299</v>
      </c>
      <c r="D302" s="99">
        <v>12</v>
      </c>
      <c r="E302" s="100">
        <v>7.5</v>
      </c>
      <c r="F302" s="87">
        <f t="shared" ref="F302:F312" si="24">D302*E302/1000*H302</f>
        <v>48600</v>
      </c>
      <c r="G302" s="87">
        <f t="shared" ref="G302:G312" si="25">E302/1000*H302</f>
        <v>4050</v>
      </c>
      <c r="H302" s="219">
        <v>540000</v>
      </c>
      <c r="I302" s="220"/>
      <c r="J302" s="67">
        <v>1000</v>
      </c>
    </row>
    <row r="303" spans="1:10" x14ac:dyDescent="0.25">
      <c r="A303" s="187"/>
      <c r="B303" s="204"/>
      <c r="C303" s="86" t="s">
        <v>300</v>
      </c>
      <c r="D303" s="99">
        <v>12</v>
      </c>
      <c r="E303" s="100">
        <v>9</v>
      </c>
      <c r="F303" s="87">
        <f t="shared" si="24"/>
        <v>58320</v>
      </c>
      <c r="G303" s="87">
        <f t="shared" si="25"/>
        <v>4860</v>
      </c>
      <c r="H303" s="219">
        <v>540000</v>
      </c>
      <c r="I303" s="220"/>
      <c r="J303" s="67">
        <v>1000</v>
      </c>
    </row>
    <row r="304" spans="1:10" x14ac:dyDescent="0.25">
      <c r="A304" s="187"/>
      <c r="B304" s="204"/>
      <c r="C304" s="86" t="s">
        <v>301</v>
      </c>
      <c r="D304" s="99">
        <v>12</v>
      </c>
      <c r="E304" s="100">
        <v>10.84</v>
      </c>
      <c r="F304" s="87">
        <f t="shared" si="24"/>
        <v>72194.39999999998</v>
      </c>
      <c r="G304" s="87">
        <f t="shared" si="25"/>
        <v>6016.2000000000007</v>
      </c>
      <c r="H304" s="219">
        <v>555000</v>
      </c>
      <c r="I304" s="220"/>
      <c r="J304" s="67">
        <v>1000</v>
      </c>
    </row>
    <row r="305" spans="1:10" x14ac:dyDescent="0.25">
      <c r="A305" s="187"/>
      <c r="B305" s="204"/>
      <c r="C305" s="86" t="s">
        <v>302</v>
      </c>
      <c r="D305" s="99">
        <v>12</v>
      </c>
      <c r="E305" s="100">
        <v>13.1</v>
      </c>
      <c r="F305" s="87">
        <f t="shared" si="24"/>
        <v>87245.999999999985</v>
      </c>
      <c r="G305" s="87">
        <f t="shared" si="25"/>
        <v>7270.4999999999991</v>
      </c>
      <c r="H305" s="219">
        <v>555000</v>
      </c>
      <c r="I305" s="220"/>
      <c r="J305" s="67">
        <v>1000</v>
      </c>
    </row>
    <row r="306" spans="1:10" x14ac:dyDescent="0.25">
      <c r="A306" s="187"/>
      <c r="B306" s="204"/>
      <c r="C306" s="86" t="s">
        <v>303</v>
      </c>
      <c r="D306" s="99">
        <v>12</v>
      </c>
      <c r="E306" s="100">
        <v>15.35</v>
      </c>
      <c r="F306" s="87">
        <f t="shared" si="24"/>
        <v>102230.99999999999</v>
      </c>
      <c r="G306" s="87">
        <f t="shared" si="25"/>
        <v>8519.25</v>
      </c>
      <c r="H306" s="219">
        <v>555000</v>
      </c>
      <c r="I306" s="220"/>
      <c r="J306" s="67">
        <v>1000</v>
      </c>
    </row>
    <row r="307" spans="1:10" x14ac:dyDescent="0.25">
      <c r="A307" s="187"/>
      <c r="B307" s="204"/>
      <c r="C307" s="86" t="s">
        <v>304</v>
      </c>
      <c r="D307" s="99">
        <v>12</v>
      </c>
      <c r="E307" s="100">
        <v>17.5</v>
      </c>
      <c r="F307" s="87">
        <f t="shared" si="24"/>
        <v>119700</v>
      </c>
      <c r="G307" s="87">
        <f t="shared" si="25"/>
        <v>9975.0000000000018</v>
      </c>
      <c r="H307" s="219">
        <v>570000</v>
      </c>
      <c r="I307" s="220"/>
      <c r="J307" s="67">
        <v>1000</v>
      </c>
    </row>
    <row r="308" spans="1:10" x14ac:dyDescent="0.25">
      <c r="A308" s="187"/>
      <c r="B308" s="204"/>
      <c r="C308" s="86" t="s">
        <v>305</v>
      </c>
      <c r="D308" s="99">
        <v>12</v>
      </c>
      <c r="E308" s="100">
        <v>19.2</v>
      </c>
      <c r="F308" s="87">
        <f t="shared" si="24"/>
        <v>131327.99999999997</v>
      </c>
      <c r="G308" s="87">
        <f t="shared" si="25"/>
        <v>10943.999999999998</v>
      </c>
      <c r="H308" s="219">
        <v>570000</v>
      </c>
      <c r="I308" s="220"/>
      <c r="J308" s="67">
        <v>1000</v>
      </c>
    </row>
    <row r="309" spans="1:10" x14ac:dyDescent="0.25">
      <c r="A309" s="187"/>
      <c r="B309" s="204"/>
      <c r="C309" s="86" t="s">
        <v>306</v>
      </c>
      <c r="D309" s="99">
        <v>12</v>
      </c>
      <c r="E309" s="100">
        <v>22.4</v>
      </c>
      <c r="F309" s="87">
        <f t="shared" si="24"/>
        <v>153215.99999999997</v>
      </c>
      <c r="G309" s="87">
        <f t="shared" si="25"/>
        <v>12768</v>
      </c>
      <c r="H309" s="219">
        <v>570000</v>
      </c>
      <c r="I309" s="220"/>
      <c r="J309" s="67">
        <v>1000</v>
      </c>
    </row>
    <row r="310" spans="1:10" x14ac:dyDescent="0.25">
      <c r="A310" s="187"/>
      <c r="B310" s="204"/>
      <c r="C310" s="86" t="s">
        <v>307</v>
      </c>
      <c r="D310" s="99">
        <v>12</v>
      </c>
      <c r="E310" s="100">
        <v>25.5</v>
      </c>
      <c r="F310" s="87">
        <f t="shared" si="24"/>
        <v>174420</v>
      </c>
      <c r="G310" s="87">
        <f t="shared" si="25"/>
        <v>14534.999999999998</v>
      </c>
      <c r="H310" s="219">
        <v>570000</v>
      </c>
      <c r="I310" s="220"/>
      <c r="J310" s="67">
        <v>1000</v>
      </c>
    </row>
    <row r="311" spans="1:10" x14ac:dyDescent="0.25">
      <c r="A311" s="187"/>
      <c r="B311" s="204"/>
      <c r="C311" s="86" t="s">
        <v>308</v>
      </c>
      <c r="D311" s="99">
        <v>12</v>
      </c>
      <c r="E311" s="100">
        <v>30.4</v>
      </c>
      <c r="F311" s="87">
        <f t="shared" si="24"/>
        <v>211583.99999999997</v>
      </c>
      <c r="G311" s="87">
        <f t="shared" si="25"/>
        <v>17632</v>
      </c>
      <c r="H311" s="219">
        <v>580000</v>
      </c>
      <c r="I311" s="220"/>
      <c r="J311" s="67">
        <v>1000</v>
      </c>
    </row>
    <row r="312" spans="1:10" x14ac:dyDescent="0.25">
      <c r="A312" s="189"/>
      <c r="B312" s="277"/>
      <c r="C312" s="91" t="s">
        <v>309</v>
      </c>
      <c r="D312" s="101">
        <v>12</v>
      </c>
      <c r="E312" s="102">
        <v>32.85</v>
      </c>
      <c r="F312" s="93">
        <f t="shared" si="24"/>
        <v>228636.00000000003</v>
      </c>
      <c r="G312" s="93">
        <f t="shared" si="25"/>
        <v>19053.000000000004</v>
      </c>
      <c r="H312" s="234">
        <v>580000</v>
      </c>
      <c r="I312" s="235"/>
      <c r="J312" s="67">
        <v>1000</v>
      </c>
    </row>
    <row r="313" spans="1:10" ht="7.5" customHeight="1" x14ac:dyDescent="0.25">
      <c r="A313" s="273"/>
      <c r="B313" s="274"/>
      <c r="C313" s="275"/>
      <c r="D313" s="275"/>
      <c r="E313" s="275"/>
      <c r="F313" s="275"/>
      <c r="G313" s="275"/>
      <c r="H313" s="275"/>
      <c r="I313" s="276"/>
      <c r="J313" s="67">
        <v>1000</v>
      </c>
    </row>
    <row r="314" spans="1:10" ht="31.5" customHeight="1" x14ac:dyDescent="0.25">
      <c r="A314" s="185" t="s">
        <v>310</v>
      </c>
      <c r="B314" s="186"/>
      <c r="C314" s="264" t="s">
        <v>311</v>
      </c>
      <c r="D314" s="232"/>
      <c r="E314" s="232"/>
      <c r="F314" s="232"/>
      <c r="G314" s="232"/>
      <c r="H314" s="232"/>
      <c r="I314" s="233"/>
      <c r="J314" s="67">
        <v>1000</v>
      </c>
    </row>
    <row r="315" spans="1:10" x14ac:dyDescent="0.25">
      <c r="A315" s="187"/>
      <c r="B315" s="188"/>
      <c r="C315" s="103" t="s">
        <v>7</v>
      </c>
      <c r="D315" s="104" t="s">
        <v>46</v>
      </c>
      <c r="E315" s="104" t="s">
        <v>9</v>
      </c>
      <c r="F315" s="104" t="s">
        <v>48</v>
      </c>
      <c r="G315" s="104" t="s">
        <v>11</v>
      </c>
      <c r="H315" s="272" t="s">
        <v>156</v>
      </c>
      <c r="I315" s="271"/>
      <c r="J315" s="67">
        <v>1000</v>
      </c>
    </row>
    <row r="316" spans="1:10" x14ac:dyDescent="0.25">
      <c r="A316" s="187"/>
      <c r="B316" s="188"/>
      <c r="C316" s="95" t="s">
        <v>312</v>
      </c>
      <c r="D316" s="105" t="s">
        <v>43</v>
      </c>
      <c r="E316" s="106">
        <v>5.0999999999999996</v>
      </c>
      <c r="F316" s="98">
        <f t="shared" ref="F316:F339" si="26">J316/E316</f>
        <v>196.07843137254903</v>
      </c>
      <c r="G316" s="98">
        <f t="shared" ref="G316:G339" si="27">E316*H316</f>
        <v>3060</v>
      </c>
      <c r="H316" s="253">
        <v>600</v>
      </c>
      <c r="I316" s="254"/>
      <c r="J316" s="67">
        <v>1000</v>
      </c>
    </row>
    <row r="317" spans="1:10" x14ac:dyDescent="0.25">
      <c r="A317" s="187"/>
      <c r="B317" s="188"/>
      <c r="C317" s="86" t="s">
        <v>313</v>
      </c>
      <c r="D317" s="108" t="s">
        <v>43</v>
      </c>
      <c r="E317" s="109">
        <v>5.8</v>
      </c>
      <c r="F317" s="87">
        <f t="shared" si="26"/>
        <v>172.41379310344828</v>
      </c>
      <c r="G317" s="87">
        <f t="shared" si="27"/>
        <v>3480</v>
      </c>
      <c r="H317" s="219">
        <v>600</v>
      </c>
      <c r="I317" s="220"/>
      <c r="J317" s="67">
        <v>1000</v>
      </c>
    </row>
    <row r="318" spans="1:10" x14ac:dyDescent="0.25">
      <c r="A318" s="187"/>
      <c r="B318" s="188"/>
      <c r="C318" s="86" t="s">
        <v>314</v>
      </c>
      <c r="D318" s="110" t="s">
        <v>43</v>
      </c>
      <c r="E318" s="109">
        <v>6.85</v>
      </c>
      <c r="F318" s="87">
        <f t="shared" si="26"/>
        <v>145.98540145985402</v>
      </c>
      <c r="G318" s="87">
        <f t="shared" si="27"/>
        <v>4110</v>
      </c>
      <c r="H318" s="219">
        <v>600</v>
      </c>
      <c r="I318" s="220"/>
      <c r="J318" s="67">
        <v>1000</v>
      </c>
    </row>
    <row r="319" spans="1:10" x14ac:dyDescent="0.25">
      <c r="A319" s="187"/>
      <c r="B319" s="188"/>
      <c r="C319" s="86" t="s">
        <v>315</v>
      </c>
      <c r="D319" s="108" t="s">
        <v>43</v>
      </c>
      <c r="E319" s="109">
        <v>7.7</v>
      </c>
      <c r="F319" s="87">
        <f t="shared" si="26"/>
        <v>129.87012987012986</v>
      </c>
      <c r="G319" s="87">
        <f t="shared" si="27"/>
        <v>4620</v>
      </c>
      <c r="H319" s="219">
        <v>600</v>
      </c>
      <c r="I319" s="220"/>
      <c r="J319" s="67">
        <v>1000</v>
      </c>
    </row>
    <row r="320" spans="1:10" x14ac:dyDescent="0.25">
      <c r="A320" s="187"/>
      <c r="B320" s="188"/>
      <c r="C320" s="86" t="s">
        <v>316</v>
      </c>
      <c r="D320" s="110" t="s">
        <v>43</v>
      </c>
      <c r="E320" s="109">
        <v>6.1</v>
      </c>
      <c r="F320" s="87">
        <f t="shared" si="26"/>
        <v>163.9344262295082</v>
      </c>
      <c r="G320" s="87">
        <f t="shared" si="27"/>
        <v>3660</v>
      </c>
      <c r="H320" s="219">
        <v>600</v>
      </c>
      <c r="I320" s="220"/>
      <c r="J320" s="67">
        <v>1000</v>
      </c>
    </row>
    <row r="321" spans="1:10" x14ac:dyDescent="0.25">
      <c r="A321" s="187"/>
      <c r="B321" s="188"/>
      <c r="C321" s="86" t="s">
        <v>317</v>
      </c>
      <c r="D321" s="108" t="s">
        <v>43</v>
      </c>
      <c r="E321" s="109">
        <v>7.63</v>
      </c>
      <c r="F321" s="87">
        <f t="shared" si="26"/>
        <v>131.06159895150722</v>
      </c>
      <c r="G321" s="87">
        <f t="shared" si="27"/>
        <v>4578</v>
      </c>
      <c r="H321" s="219">
        <v>600</v>
      </c>
      <c r="I321" s="220"/>
      <c r="J321" s="67">
        <v>1000</v>
      </c>
    </row>
    <row r="322" spans="1:10" x14ac:dyDescent="0.25">
      <c r="A322" s="187"/>
      <c r="B322" s="188"/>
      <c r="C322" s="86" t="s">
        <v>318</v>
      </c>
      <c r="D322" s="110" t="s">
        <v>43</v>
      </c>
      <c r="E322" s="109">
        <v>9.52</v>
      </c>
      <c r="F322" s="87">
        <f>1000/E322</f>
        <v>105.0420168067227</v>
      </c>
      <c r="G322" s="87">
        <f t="shared" si="27"/>
        <v>5712</v>
      </c>
      <c r="H322" s="219">
        <v>600</v>
      </c>
      <c r="I322" s="220"/>
      <c r="J322" s="67"/>
    </row>
    <row r="323" spans="1:10" x14ac:dyDescent="0.25">
      <c r="A323" s="187"/>
      <c r="B323" s="188"/>
      <c r="C323" s="86" t="s">
        <v>319</v>
      </c>
      <c r="D323" s="110" t="s">
        <v>43</v>
      </c>
      <c r="E323" s="109">
        <v>10.5</v>
      </c>
      <c r="F323" s="87">
        <f t="shared" si="26"/>
        <v>95.238095238095241</v>
      </c>
      <c r="G323" s="87">
        <f t="shared" si="27"/>
        <v>6300</v>
      </c>
      <c r="H323" s="219">
        <v>600</v>
      </c>
      <c r="I323" s="220"/>
      <c r="J323" s="67">
        <v>1000</v>
      </c>
    </row>
    <row r="324" spans="1:10" x14ac:dyDescent="0.25">
      <c r="A324" s="187"/>
      <c r="B324" s="188"/>
      <c r="C324" s="86" t="s">
        <v>320</v>
      </c>
      <c r="D324" s="108" t="s">
        <v>43</v>
      </c>
      <c r="E324" s="109">
        <v>8.8000000000000007</v>
      </c>
      <c r="F324" s="87">
        <f t="shared" si="26"/>
        <v>113.63636363636363</v>
      </c>
      <c r="G324" s="87">
        <f t="shared" si="27"/>
        <v>5280</v>
      </c>
      <c r="H324" s="219">
        <v>600</v>
      </c>
      <c r="I324" s="220"/>
      <c r="J324" s="67">
        <v>1000</v>
      </c>
    </row>
    <row r="325" spans="1:10" x14ac:dyDescent="0.25">
      <c r="A325" s="187"/>
      <c r="B325" s="188"/>
      <c r="C325" s="86" t="s">
        <v>321</v>
      </c>
      <c r="D325" s="110" t="s">
        <v>43</v>
      </c>
      <c r="E325" s="109">
        <v>10.93</v>
      </c>
      <c r="F325" s="87">
        <f t="shared" si="26"/>
        <v>91.491308325709056</v>
      </c>
      <c r="G325" s="87">
        <f t="shared" si="27"/>
        <v>6558</v>
      </c>
      <c r="H325" s="219">
        <v>600</v>
      </c>
      <c r="I325" s="220"/>
      <c r="J325" s="67">
        <v>1000</v>
      </c>
    </row>
    <row r="326" spans="1:10" x14ac:dyDescent="0.25">
      <c r="A326" s="187"/>
      <c r="B326" s="188"/>
      <c r="C326" s="86" t="s">
        <v>322</v>
      </c>
      <c r="D326" s="111" t="s">
        <v>43</v>
      </c>
      <c r="E326" s="112">
        <v>12.85</v>
      </c>
      <c r="F326" s="87">
        <f t="shared" si="26"/>
        <v>77.821011673151759</v>
      </c>
      <c r="G326" s="87">
        <f t="shared" si="27"/>
        <v>7710</v>
      </c>
      <c r="H326" s="219">
        <v>600</v>
      </c>
      <c r="I326" s="220"/>
      <c r="J326" s="67">
        <v>1000</v>
      </c>
    </row>
    <row r="327" spans="1:10" x14ac:dyDescent="0.25">
      <c r="A327" s="187"/>
      <c r="B327" s="188"/>
      <c r="C327" s="86" t="s">
        <v>323</v>
      </c>
      <c r="D327" s="113" t="s">
        <v>43</v>
      </c>
      <c r="E327" s="114">
        <v>13.15</v>
      </c>
      <c r="F327" s="87">
        <f t="shared" si="26"/>
        <v>76.045627376425855</v>
      </c>
      <c r="G327" s="87">
        <f t="shared" si="27"/>
        <v>7890</v>
      </c>
      <c r="H327" s="219">
        <v>600</v>
      </c>
      <c r="I327" s="220"/>
      <c r="J327" s="67">
        <v>1000</v>
      </c>
    </row>
    <row r="328" spans="1:10" x14ac:dyDescent="0.25">
      <c r="A328" s="187"/>
      <c r="B328" s="188"/>
      <c r="C328" s="86" t="s">
        <v>324</v>
      </c>
      <c r="D328" s="113" t="s">
        <v>43</v>
      </c>
      <c r="E328" s="114">
        <v>15.63</v>
      </c>
      <c r="F328" s="87">
        <f t="shared" si="26"/>
        <v>63.979526551503518</v>
      </c>
      <c r="G328" s="87">
        <f t="shared" si="27"/>
        <v>9378</v>
      </c>
      <c r="H328" s="219">
        <v>600</v>
      </c>
      <c r="I328" s="220"/>
      <c r="J328" s="67">
        <v>1000</v>
      </c>
    </row>
    <row r="329" spans="1:10" x14ac:dyDescent="0.25">
      <c r="A329" s="187"/>
      <c r="B329" s="188"/>
      <c r="C329" s="86" t="s">
        <v>325</v>
      </c>
      <c r="D329" s="113" t="s">
        <v>43</v>
      </c>
      <c r="E329" s="114">
        <v>13.85</v>
      </c>
      <c r="F329" s="87">
        <f t="shared" si="26"/>
        <v>72.202166064981952</v>
      </c>
      <c r="G329" s="87">
        <f t="shared" si="27"/>
        <v>8310</v>
      </c>
      <c r="H329" s="219">
        <v>600</v>
      </c>
      <c r="I329" s="220"/>
      <c r="J329" s="67">
        <v>1000</v>
      </c>
    </row>
    <row r="330" spans="1:10" x14ac:dyDescent="0.25">
      <c r="A330" s="187"/>
      <c r="B330" s="188"/>
      <c r="C330" s="86" t="s">
        <v>326</v>
      </c>
      <c r="D330" s="113" t="s">
        <v>43</v>
      </c>
      <c r="E330" s="114">
        <v>15.55</v>
      </c>
      <c r="F330" s="87">
        <f t="shared" si="26"/>
        <v>64.308681672025727</v>
      </c>
      <c r="G330" s="87">
        <f t="shared" si="27"/>
        <v>9330</v>
      </c>
      <c r="H330" s="219">
        <v>600</v>
      </c>
      <c r="I330" s="220"/>
      <c r="J330" s="67">
        <v>1000</v>
      </c>
    </row>
    <row r="331" spans="1:10" x14ac:dyDescent="0.25">
      <c r="A331" s="187"/>
      <c r="B331" s="188"/>
      <c r="C331" s="86" t="s">
        <v>327</v>
      </c>
      <c r="D331" s="113" t="s">
        <v>43</v>
      </c>
      <c r="E331" s="114">
        <v>16.37</v>
      </c>
      <c r="F331" s="87">
        <f t="shared" si="26"/>
        <v>61.087354917532068</v>
      </c>
      <c r="G331" s="87">
        <f t="shared" si="27"/>
        <v>9822</v>
      </c>
      <c r="H331" s="219">
        <v>600</v>
      </c>
      <c r="I331" s="220"/>
      <c r="J331" s="67">
        <v>1000</v>
      </c>
    </row>
    <row r="332" spans="1:10" x14ac:dyDescent="0.25">
      <c r="A332" s="187"/>
      <c r="B332" s="188"/>
      <c r="C332" s="86" t="s">
        <v>328</v>
      </c>
      <c r="D332" s="113" t="s">
        <v>43</v>
      </c>
      <c r="E332" s="114">
        <v>19.27</v>
      </c>
      <c r="F332" s="87">
        <f t="shared" si="26"/>
        <v>51.89413596263622</v>
      </c>
      <c r="G332" s="87">
        <f t="shared" si="27"/>
        <v>11562</v>
      </c>
      <c r="H332" s="219">
        <v>600</v>
      </c>
      <c r="I332" s="220"/>
      <c r="J332" s="67">
        <v>1000</v>
      </c>
    </row>
    <row r="333" spans="1:10" x14ac:dyDescent="0.25">
      <c r="A333" s="187"/>
      <c r="B333" s="188"/>
      <c r="C333" s="86" t="s">
        <v>329</v>
      </c>
      <c r="D333" s="113" t="s">
        <v>43</v>
      </c>
      <c r="E333" s="114">
        <v>19.5</v>
      </c>
      <c r="F333" s="87">
        <f t="shared" si="26"/>
        <v>51.282051282051285</v>
      </c>
      <c r="G333" s="87">
        <f t="shared" si="27"/>
        <v>11700</v>
      </c>
      <c r="H333" s="219">
        <v>600</v>
      </c>
      <c r="I333" s="220"/>
      <c r="J333" s="67">
        <v>1000</v>
      </c>
    </row>
    <row r="334" spans="1:10" x14ac:dyDescent="0.25">
      <c r="A334" s="187"/>
      <c r="B334" s="188"/>
      <c r="C334" s="86" t="s">
        <v>330</v>
      </c>
      <c r="D334" s="113" t="s">
        <v>43</v>
      </c>
      <c r="E334" s="114">
        <v>23.15</v>
      </c>
      <c r="F334" s="87">
        <f t="shared" si="26"/>
        <v>43.196544276457885</v>
      </c>
      <c r="G334" s="87">
        <f t="shared" si="27"/>
        <v>13890</v>
      </c>
      <c r="H334" s="219">
        <v>600</v>
      </c>
      <c r="I334" s="220"/>
      <c r="J334" s="67">
        <v>1000</v>
      </c>
    </row>
    <row r="335" spans="1:10" x14ac:dyDescent="0.25">
      <c r="A335" s="187"/>
      <c r="B335" s="188"/>
      <c r="C335" s="86" t="s">
        <v>331</v>
      </c>
      <c r="D335" s="113" t="s">
        <v>43</v>
      </c>
      <c r="E335" s="114">
        <v>24.5</v>
      </c>
      <c r="F335" s="87">
        <f>1000/E335</f>
        <v>40.816326530612244</v>
      </c>
      <c r="G335" s="87">
        <f t="shared" si="27"/>
        <v>14700</v>
      </c>
      <c r="H335" s="219">
        <v>600</v>
      </c>
      <c r="I335" s="220"/>
      <c r="J335" s="67"/>
    </row>
    <row r="336" spans="1:10" x14ac:dyDescent="0.25">
      <c r="A336" s="187"/>
      <c r="B336" s="188"/>
      <c r="C336" s="86" t="s">
        <v>332</v>
      </c>
      <c r="D336" s="113" t="s">
        <v>43</v>
      </c>
      <c r="E336" s="114">
        <v>37.200000000000003</v>
      </c>
      <c r="F336" s="87">
        <f t="shared" si="26"/>
        <v>26.881720430107524</v>
      </c>
      <c r="G336" s="87">
        <f t="shared" si="27"/>
        <v>22320</v>
      </c>
      <c r="H336" s="219">
        <v>600</v>
      </c>
      <c r="I336" s="220"/>
      <c r="J336" s="67">
        <v>1000</v>
      </c>
    </row>
    <row r="337" spans="1:10" x14ac:dyDescent="0.25">
      <c r="A337" s="187"/>
      <c r="B337" s="188"/>
      <c r="C337" s="86" t="s">
        <v>333</v>
      </c>
      <c r="D337" s="113" t="s">
        <v>43</v>
      </c>
      <c r="E337" s="114">
        <v>53.05</v>
      </c>
      <c r="F337" s="87">
        <f t="shared" si="26"/>
        <v>18.850141376060321</v>
      </c>
      <c r="G337" s="87">
        <f t="shared" si="27"/>
        <v>31830</v>
      </c>
      <c r="H337" s="219">
        <v>600</v>
      </c>
      <c r="I337" s="220"/>
      <c r="J337" s="67">
        <v>1000</v>
      </c>
    </row>
    <row r="338" spans="1:10" x14ac:dyDescent="0.25">
      <c r="A338" s="187"/>
      <c r="B338" s="188"/>
      <c r="C338" s="86" t="s">
        <v>334</v>
      </c>
      <c r="D338" s="113" t="s">
        <v>43</v>
      </c>
      <c r="E338" s="114">
        <v>63.83</v>
      </c>
      <c r="F338" s="87">
        <f t="shared" si="26"/>
        <v>15.666614444618519</v>
      </c>
      <c r="G338" s="87">
        <f t="shared" si="27"/>
        <v>38298</v>
      </c>
      <c r="H338" s="219">
        <v>600</v>
      </c>
      <c r="I338" s="220"/>
      <c r="J338" s="67">
        <v>1000</v>
      </c>
    </row>
    <row r="339" spans="1:10" x14ac:dyDescent="0.25">
      <c r="A339" s="189"/>
      <c r="B339" s="190"/>
      <c r="C339" s="91" t="s">
        <v>335</v>
      </c>
      <c r="D339" s="115" t="s">
        <v>43</v>
      </c>
      <c r="E339" s="116">
        <v>102.59</v>
      </c>
      <c r="F339" s="93">
        <f t="shared" si="26"/>
        <v>9.7475387464665175</v>
      </c>
      <c r="G339" s="93">
        <f t="shared" si="27"/>
        <v>61554</v>
      </c>
      <c r="H339" s="249">
        <v>600</v>
      </c>
      <c r="I339" s="250"/>
      <c r="J339" s="67">
        <v>1000</v>
      </c>
    </row>
    <row r="340" spans="1:10" ht="5.25" customHeight="1" x14ac:dyDescent="0.25">
      <c r="A340" s="228"/>
      <c r="B340" s="229"/>
      <c r="C340" s="229"/>
      <c r="D340" s="229"/>
      <c r="E340" s="229"/>
      <c r="F340" s="229"/>
      <c r="G340" s="229"/>
      <c r="H340" s="229"/>
      <c r="I340" s="230"/>
      <c r="J340" s="67">
        <v>1000</v>
      </c>
    </row>
    <row r="341" spans="1:10" ht="29.25" customHeight="1" x14ac:dyDescent="0.25">
      <c r="A341" s="185" t="s">
        <v>336</v>
      </c>
      <c r="B341" s="186"/>
      <c r="C341" s="231" t="s">
        <v>337</v>
      </c>
      <c r="D341" s="232"/>
      <c r="E341" s="232"/>
      <c r="F341" s="232"/>
      <c r="G341" s="232"/>
      <c r="H341" s="232"/>
      <c r="I341" s="233"/>
      <c r="J341" s="67">
        <v>1000</v>
      </c>
    </row>
    <row r="342" spans="1:10" ht="18" customHeight="1" x14ac:dyDescent="0.25">
      <c r="A342" s="187"/>
      <c r="B342" s="188"/>
      <c r="C342" s="103" t="s">
        <v>7</v>
      </c>
      <c r="D342" s="104" t="s">
        <v>46</v>
      </c>
      <c r="E342" s="104" t="s">
        <v>9</v>
      </c>
      <c r="F342" s="104" t="s">
        <v>48</v>
      </c>
      <c r="G342" s="104" t="s">
        <v>11</v>
      </c>
      <c r="H342" s="272" t="s">
        <v>12</v>
      </c>
      <c r="I342" s="271"/>
      <c r="J342" s="67">
        <v>1000</v>
      </c>
    </row>
    <row r="343" spans="1:10" x14ac:dyDescent="0.25">
      <c r="A343" s="187"/>
      <c r="B343" s="188"/>
      <c r="C343" s="95" t="s">
        <v>338</v>
      </c>
      <c r="D343" s="118">
        <v>4.8499999999999996</v>
      </c>
      <c r="E343" s="119">
        <v>0.9</v>
      </c>
      <c r="F343" s="98">
        <f t="shared" ref="F343:F360" si="28">J343/E343</f>
        <v>1111.1111111111111</v>
      </c>
      <c r="G343" s="98">
        <f t="shared" ref="G343:G360" si="29">E343*(H343/J343)</f>
        <v>765</v>
      </c>
      <c r="H343" s="253">
        <v>850000</v>
      </c>
      <c r="I343" s="254"/>
      <c r="J343" s="67">
        <v>1000</v>
      </c>
    </row>
    <row r="344" spans="1:10" x14ac:dyDescent="0.25">
      <c r="A344" s="187"/>
      <c r="B344" s="188"/>
      <c r="C344" s="86" t="s">
        <v>339</v>
      </c>
      <c r="D344" s="120">
        <v>4.8499999999999996</v>
      </c>
      <c r="E344" s="121">
        <v>1.5</v>
      </c>
      <c r="F344" s="87">
        <f t="shared" si="28"/>
        <v>666.66666666666663</v>
      </c>
      <c r="G344" s="87">
        <f t="shared" si="29"/>
        <v>1275</v>
      </c>
      <c r="H344" s="221">
        <v>850000</v>
      </c>
      <c r="I344" s="222"/>
      <c r="J344" s="67">
        <v>1000</v>
      </c>
    </row>
    <row r="345" spans="1:10" x14ac:dyDescent="0.25">
      <c r="A345" s="187"/>
      <c r="B345" s="188"/>
      <c r="C345" s="86" t="s">
        <v>340</v>
      </c>
      <c r="D345" s="120">
        <v>4.8499999999999996</v>
      </c>
      <c r="E345" s="121">
        <v>1.9</v>
      </c>
      <c r="F345" s="87">
        <f t="shared" si="28"/>
        <v>526.31578947368428</v>
      </c>
      <c r="G345" s="87">
        <f t="shared" si="29"/>
        <v>1615</v>
      </c>
      <c r="H345" s="221">
        <v>850000</v>
      </c>
      <c r="I345" s="222"/>
      <c r="J345" s="67">
        <v>1000</v>
      </c>
    </row>
    <row r="346" spans="1:10" x14ac:dyDescent="0.25">
      <c r="A346" s="187"/>
      <c r="B346" s="188"/>
      <c r="C346" s="86" t="s">
        <v>341</v>
      </c>
      <c r="D346" s="120">
        <v>4.8499999999999996</v>
      </c>
      <c r="E346" s="121">
        <v>2.2999999999999998</v>
      </c>
      <c r="F346" s="87">
        <f t="shared" si="28"/>
        <v>434.78260869565219</v>
      </c>
      <c r="G346" s="87">
        <f t="shared" si="29"/>
        <v>1954.9999999999998</v>
      </c>
      <c r="H346" s="221">
        <v>850000</v>
      </c>
      <c r="I346" s="222"/>
      <c r="J346" s="67">
        <v>1000</v>
      </c>
    </row>
    <row r="347" spans="1:10" x14ac:dyDescent="0.25">
      <c r="A347" s="187"/>
      <c r="B347" s="188"/>
      <c r="C347" s="86" t="s">
        <v>342</v>
      </c>
      <c r="D347" s="120">
        <v>4.8499999999999996</v>
      </c>
      <c r="E347" s="121">
        <v>2.9</v>
      </c>
      <c r="F347" s="87">
        <f t="shared" si="28"/>
        <v>344.82758620689657</v>
      </c>
      <c r="G347" s="87">
        <f t="shared" si="29"/>
        <v>2465</v>
      </c>
      <c r="H347" s="221">
        <v>850000</v>
      </c>
      <c r="I347" s="222"/>
      <c r="J347" s="67">
        <v>1000</v>
      </c>
    </row>
    <row r="348" spans="1:10" x14ac:dyDescent="0.25">
      <c r="A348" s="187"/>
      <c r="B348" s="188"/>
      <c r="C348" s="86" t="s">
        <v>343</v>
      </c>
      <c r="D348" s="120">
        <v>4.8499999999999996</v>
      </c>
      <c r="E348" s="121">
        <v>3.5</v>
      </c>
      <c r="F348" s="87">
        <f t="shared" si="28"/>
        <v>285.71428571428572</v>
      </c>
      <c r="G348" s="87">
        <f t="shared" si="29"/>
        <v>2975</v>
      </c>
      <c r="H348" s="221">
        <v>850000</v>
      </c>
      <c r="I348" s="222"/>
      <c r="J348" s="67">
        <v>1000</v>
      </c>
    </row>
    <row r="349" spans="1:10" x14ac:dyDescent="0.25">
      <c r="A349" s="187"/>
      <c r="B349" s="188"/>
      <c r="C349" s="86" t="s">
        <v>344</v>
      </c>
      <c r="D349" s="120">
        <v>4.8499999999999996</v>
      </c>
      <c r="E349" s="121">
        <v>4.5</v>
      </c>
      <c r="F349" s="87">
        <f t="shared" si="28"/>
        <v>222.22222222222223</v>
      </c>
      <c r="G349" s="87">
        <f t="shared" si="29"/>
        <v>3825</v>
      </c>
      <c r="H349" s="221">
        <v>850000</v>
      </c>
      <c r="I349" s="222"/>
      <c r="J349" s="67">
        <v>1000</v>
      </c>
    </row>
    <row r="350" spans="1:10" x14ac:dyDescent="0.25">
      <c r="A350" s="187"/>
      <c r="B350" s="188"/>
      <c r="C350" s="86" t="s">
        <v>345</v>
      </c>
      <c r="D350" s="120">
        <v>4.8499999999999996</v>
      </c>
      <c r="E350" s="121">
        <v>5.5</v>
      </c>
      <c r="F350" s="87">
        <f t="shared" si="28"/>
        <v>181.81818181818181</v>
      </c>
      <c r="G350" s="87">
        <f t="shared" si="29"/>
        <v>4675</v>
      </c>
      <c r="H350" s="221">
        <v>850000</v>
      </c>
      <c r="I350" s="222"/>
      <c r="J350" s="67">
        <v>1000</v>
      </c>
    </row>
    <row r="351" spans="1:10" x14ac:dyDescent="0.25">
      <c r="A351" s="187"/>
      <c r="B351" s="188"/>
      <c r="C351" s="86" t="s">
        <v>346</v>
      </c>
      <c r="D351" s="120">
        <v>4.8499999999999996</v>
      </c>
      <c r="E351" s="121">
        <v>6.1</v>
      </c>
      <c r="F351" s="87">
        <f t="shared" si="28"/>
        <v>163.9344262295082</v>
      </c>
      <c r="G351" s="87">
        <f t="shared" si="29"/>
        <v>5185</v>
      </c>
      <c r="H351" s="221">
        <v>850000</v>
      </c>
      <c r="I351" s="222"/>
      <c r="J351" s="67">
        <v>1000</v>
      </c>
    </row>
    <row r="352" spans="1:10" x14ac:dyDescent="0.25">
      <c r="A352" s="187"/>
      <c r="B352" s="188"/>
      <c r="C352" s="86" t="s">
        <v>347</v>
      </c>
      <c r="D352" s="120">
        <v>4.8499999999999996</v>
      </c>
      <c r="E352" s="121">
        <v>7.8</v>
      </c>
      <c r="F352" s="87">
        <f t="shared" si="28"/>
        <v>128.2051282051282</v>
      </c>
      <c r="G352" s="87">
        <f t="shared" si="29"/>
        <v>6630</v>
      </c>
      <c r="H352" s="221">
        <v>850000</v>
      </c>
      <c r="I352" s="222"/>
      <c r="J352" s="67">
        <v>1000</v>
      </c>
    </row>
    <row r="353" spans="1:10" x14ac:dyDescent="0.25">
      <c r="A353" s="187"/>
      <c r="B353" s="188"/>
      <c r="C353" s="86" t="s">
        <v>348</v>
      </c>
      <c r="D353" s="120">
        <v>4.8499999999999996</v>
      </c>
      <c r="E353" s="123">
        <v>8.8000000000000007</v>
      </c>
      <c r="F353" s="87">
        <f t="shared" si="28"/>
        <v>113.63636363636363</v>
      </c>
      <c r="G353" s="87">
        <f t="shared" si="29"/>
        <v>7480.0000000000009</v>
      </c>
      <c r="H353" s="221">
        <v>850000</v>
      </c>
      <c r="I353" s="222"/>
      <c r="J353" s="67">
        <v>1000</v>
      </c>
    </row>
    <row r="354" spans="1:10" x14ac:dyDescent="0.25">
      <c r="A354" s="187"/>
      <c r="B354" s="188"/>
      <c r="C354" s="86" t="s">
        <v>349</v>
      </c>
      <c r="D354" s="120">
        <v>4.8499999999999996</v>
      </c>
      <c r="E354" s="124">
        <v>10</v>
      </c>
      <c r="F354" s="87">
        <f t="shared" si="28"/>
        <v>100</v>
      </c>
      <c r="G354" s="87">
        <f t="shared" si="29"/>
        <v>8500</v>
      </c>
      <c r="H354" s="221">
        <v>850000</v>
      </c>
      <c r="I354" s="222"/>
      <c r="J354" s="67">
        <v>1000</v>
      </c>
    </row>
    <row r="355" spans="1:10" x14ac:dyDescent="0.25">
      <c r="A355" s="187"/>
      <c r="B355" s="188"/>
      <c r="C355" s="86" t="s">
        <v>350</v>
      </c>
      <c r="D355" s="120">
        <v>4.8499999999999996</v>
      </c>
      <c r="E355" s="124">
        <v>12.6</v>
      </c>
      <c r="F355" s="87">
        <f t="shared" si="28"/>
        <v>79.365079365079367</v>
      </c>
      <c r="G355" s="87">
        <f t="shared" si="29"/>
        <v>10710</v>
      </c>
      <c r="H355" s="221">
        <v>850000</v>
      </c>
      <c r="I355" s="222"/>
      <c r="J355" s="67">
        <v>1000</v>
      </c>
    </row>
    <row r="356" spans="1:10" x14ac:dyDescent="0.25">
      <c r="A356" s="187"/>
      <c r="B356" s="188"/>
      <c r="C356" s="86" t="s">
        <v>351</v>
      </c>
      <c r="D356" s="120">
        <v>4.8499999999999996</v>
      </c>
      <c r="E356" s="124">
        <v>14.9</v>
      </c>
      <c r="F356" s="87">
        <f t="shared" si="28"/>
        <v>67.114093959731548</v>
      </c>
      <c r="G356" s="87">
        <f t="shared" si="29"/>
        <v>12665</v>
      </c>
      <c r="H356" s="221">
        <v>850000</v>
      </c>
      <c r="I356" s="222"/>
      <c r="J356" s="67">
        <v>1000</v>
      </c>
    </row>
    <row r="357" spans="1:10" x14ac:dyDescent="0.25">
      <c r="A357" s="187"/>
      <c r="B357" s="188"/>
      <c r="C357" s="86" t="s">
        <v>352</v>
      </c>
      <c r="D357" s="120">
        <v>4.8499999999999996</v>
      </c>
      <c r="E357" s="124">
        <v>18</v>
      </c>
      <c r="F357" s="87">
        <f t="shared" si="28"/>
        <v>55.555555555555557</v>
      </c>
      <c r="G357" s="87">
        <f t="shared" si="29"/>
        <v>15300</v>
      </c>
      <c r="H357" s="221">
        <v>850000</v>
      </c>
      <c r="I357" s="222"/>
      <c r="J357" s="67">
        <v>1000</v>
      </c>
    </row>
    <row r="358" spans="1:10" x14ac:dyDescent="0.25">
      <c r="A358" s="187"/>
      <c r="B358" s="188"/>
      <c r="C358" s="88" t="s">
        <v>353</v>
      </c>
      <c r="D358" s="120">
        <v>4.8499999999999996</v>
      </c>
      <c r="E358" s="125">
        <v>21</v>
      </c>
      <c r="F358" s="89">
        <f t="shared" si="28"/>
        <v>47.61904761904762</v>
      </c>
      <c r="G358" s="89">
        <f t="shared" si="29"/>
        <v>17850</v>
      </c>
      <c r="H358" s="221">
        <v>850000</v>
      </c>
      <c r="I358" s="222"/>
      <c r="J358" s="67">
        <v>1000</v>
      </c>
    </row>
    <row r="359" spans="1:10" x14ac:dyDescent="0.25">
      <c r="A359" s="187"/>
      <c r="B359" s="188"/>
      <c r="C359" s="86" t="s">
        <v>354</v>
      </c>
      <c r="D359" s="110">
        <v>4.8499999999999996</v>
      </c>
      <c r="E359" s="124">
        <v>25</v>
      </c>
      <c r="F359" s="87">
        <f t="shared" si="28"/>
        <v>40</v>
      </c>
      <c r="G359" s="87">
        <f t="shared" si="29"/>
        <v>21250</v>
      </c>
      <c r="H359" s="221">
        <v>850000</v>
      </c>
      <c r="I359" s="222"/>
      <c r="J359" s="67">
        <v>1000</v>
      </c>
    </row>
    <row r="360" spans="1:10" x14ac:dyDescent="0.25">
      <c r="A360" s="189"/>
      <c r="B360" s="190"/>
      <c r="C360" s="91" t="s">
        <v>355</v>
      </c>
      <c r="D360" s="126">
        <v>4.8499999999999996</v>
      </c>
      <c r="E360" s="127">
        <v>35</v>
      </c>
      <c r="F360" s="93">
        <f t="shared" si="28"/>
        <v>28.571428571428573</v>
      </c>
      <c r="G360" s="93">
        <f t="shared" si="29"/>
        <v>29750</v>
      </c>
      <c r="H360" s="249">
        <v>850000</v>
      </c>
      <c r="I360" s="250"/>
      <c r="J360" s="67">
        <v>1000</v>
      </c>
    </row>
    <row r="361" spans="1:10" ht="5.25" customHeight="1" x14ac:dyDescent="0.25">
      <c r="A361" s="228"/>
      <c r="B361" s="229"/>
      <c r="C361" s="229"/>
      <c r="D361" s="229"/>
      <c r="E361" s="229"/>
      <c r="F361" s="229"/>
      <c r="G361" s="229"/>
      <c r="H361" s="229"/>
      <c r="I361" s="230"/>
      <c r="J361" s="67">
        <v>1000</v>
      </c>
    </row>
    <row r="362" spans="1:10" ht="54" customHeight="1" x14ac:dyDescent="0.25">
      <c r="A362" s="185" t="s">
        <v>356</v>
      </c>
      <c r="B362" s="186"/>
      <c r="C362" s="231" t="s">
        <v>357</v>
      </c>
      <c r="D362" s="232"/>
      <c r="E362" s="232"/>
      <c r="F362" s="232"/>
      <c r="G362" s="232"/>
      <c r="H362" s="232"/>
      <c r="I362" s="233"/>
      <c r="J362" s="67">
        <v>1000</v>
      </c>
    </row>
    <row r="363" spans="1:10" ht="15" customHeight="1" x14ac:dyDescent="0.25">
      <c r="A363" s="187"/>
      <c r="B363" s="188"/>
      <c r="C363" s="103" t="s">
        <v>7</v>
      </c>
      <c r="D363" s="103" t="s">
        <v>358</v>
      </c>
      <c r="E363" s="103" t="s">
        <v>359</v>
      </c>
      <c r="F363" s="128" t="s">
        <v>48</v>
      </c>
      <c r="G363" s="128" t="s">
        <v>360</v>
      </c>
      <c r="H363" s="270" t="s">
        <v>12</v>
      </c>
      <c r="I363" s="271"/>
      <c r="J363" s="67">
        <v>1000</v>
      </c>
    </row>
    <row r="364" spans="1:10" ht="71.25" x14ac:dyDescent="0.25">
      <c r="A364" s="187"/>
      <c r="B364" s="188"/>
      <c r="C364" s="129" t="s">
        <v>361</v>
      </c>
      <c r="D364" s="130">
        <v>0.5</v>
      </c>
      <c r="E364" s="131">
        <v>4.97</v>
      </c>
      <c r="F364" s="132">
        <f>J364/E364</f>
        <v>201.2072434607646</v>
      </c>
      <c r="G364" s="132">
        <v>3690</v>
      </c>
      <c r="H364" s="262">
        <v>850000</v>
      </c>
      <c r="I364" s="263"/>
      <c r="J364" s="67">
        <v>1000</v>
      </c>
    </row>
    <row r="365" spans="1:10" ht="6.75" customHeight="1" x14ac:dyDescent="0.25">
      <c r="A365" s="228"/>
      <c r="B365" s="229"/>
      <c r="C365" s="229"/>
      <c r="D365" s="229"/>
      <c r="E365" s="229"/>
      <c r="F365" s="229"/>
      <c r="G365" s="229"/>
      <c r="H365" s="229"/>
      <c r="I365" s="230"/>
      <c r="J365" s="67">
        <v>1000</v>
      </c>
    </row>
    <row r="366" spans="1:10" ht="29.25" customHeight="1" x14ac:dyDescent="0.25">
      <c r="A366" s="205" t="s">
        <v>362</v>
      </c>
      <c r="B366" s="206"/>
      <c r="C366" s="264" t="s">
        <v>363</v>
      </c>
      <c r="D366" s="265"/>
      <c r="E366" s="265"/>
      <c r="F366" s="265"/>
      <c r="G366" s="265"/>
      <c r="H366" s="265"/>
      <c r="I366" s="266"/>
      <c r="J366" s="67">
        <v>1000</v>
      </c>
    </row>
    <row r="367" spans="1:10" x14ac:dyDescent="0.25">
      <c r="A367" s="207"/>
      <c r="B367" s="208"/>
      <c r="C367" s="133" t="s">
        <v>7</v>
      </c>
      <c r="D367" s="128" t="s">
        <v>364</v>
      </c>
      <c r="E367" s="128" t="s">
        <v>131</v>
      </c>
      <c r="F367" s="128" t="s">
        <v>365</v>
      </c>
      <c r="G367" s="94" t="s">
        <v>49</v>
      </c>
      <c r="H367" s="267" t="s">
        <v>156</v>
      </c>
      <c r="I367" s="268"/>
      <c r="J367" s="67">
        <v>1000</v>
      </c>
    </row>
    <row r="368" spans="1:10" x14ac:dyDescent="0.25">
      <c r="A368" s="207"/>
      <c r="B368" s="208"/>
      <c r="C368" s="225" t="s">
        <v>366</v>
      </c>
      <c r="D368" s="134">
        <v>0.4</v>
      </c>
      <c r="E368" s="119">
        <v>23.7</v>
      </c>
      <c r="F368" s="107">
        <f t="shared" ref="F368:F377" si="30">J368/E368</f>
        <v>42.194092827004219</v>
      </c>
      <c r="G368" s="135">
        <v>17878</v>
      </c>
      <c r="H368" s="260">
        <v>800</v>
      </c>
      <c r="I368" s="261"/>
      <c r="J368" s="67">
        <v>1000</v>
      </c>
    </row>
    <row r="369" spans="1:10" x14ac:dyDescent="0.25">
      <c r="A369" s="207"/>
      <c r="B369" s="208"/>
      <c r="C369" s="226"/>
      <c r="D369" s="136">
        <v>0.5</v>
      </c>
      <c r="E369" s="121">
        <v>30</v>
      </c>
      <c r="F369" s="122">
        <f t="shared" si="30"/>
        <v>33.333333333333336</v>
      </c>
      <c r="G369" s="137">
        <v>20838</v>
      </c>
      <c r="H369" s="219">
        <v>800</v>
      </c>
      <c r="I369" s="220"/>
      <c r="J369" s="67">
        <v>1000</v>
      </c>
    </row>
    <row r="370" spans="1:10" x14ac:dyDescent="0.25">
      <c r="A370" s="207"/>
      <c r="B370" s="208"/>
      <c r="C370" s="226"/>
      <c r="D370" s="138">
        <v>0.6</v>
      </c>
      <c r="E370" s="123">
        <v>36.6</v>
      </c>
      <c r="F370" s="139">
        <f>1000/E370</f>
        <v>27.3224043715847</v>
      </c>
      <c r="G370" s="137">
        <v>24906</v>
      </c>
      <c r="H370" s="219">
        <v>860</v>
      </c>
      <c r="I370" s="220"/>
      <c r="J370" s="67"/>
    </row>
    <row r="371" spans="1:10" x14ac:dyDescent="0.25">
      <c r="A371" s="207"/>
      <c r="B371" s="208"/>
      <c r="C371" s="269"/>
      <c r="D371" s="138">
        <v>0.7</v>
      </c>
      <c r="E371" s="123">
        <v>41.5</v>
      </c>
      <c r="F371" s="139">
        <f t="shared" si="30"/>
        <v>24.096385542168676</v>
      </c>
      <c r="G371" s="140">
        <v>28974</v>
      </c>
      <c r="H371" s="211">
        <v>860</v>
      </c>
      <c r="I371" s="212"/>
      <c r="J371" s="67">
        <v>1000</v>
      </c>
    </row>
    <row r="372" spans="1:10" x14ac:dyDescent="0.25">
      <c r="A372" s="207"/>
      <c r="B372" s="208"/>
      <c r="C372" s="225" t="s">
        <v>367</v>
      </c>
      <c r="D372" s="141">
        <v>0.5</v>
      </c>
      <c r="E372" s="142">
        <v>30</v>
      </c>
      <c r="F372" s="143">
        <f t="shared" si="30"/>
        <v>33.333333333333336</v>
      </c>
      <c r="G372" s="135">
        <v>20838</v>
      </c>
      <c r="H372" s="260">
        <v>860</v>
      </c>
      <c r="I372" s="261"/>
      <c r="J372" s="67">
        <v>1000</v>
      </c>
    </row>
    <row r="373" spans="1:10" x14ac:dyDescent="0.25">
      <c r="A373" s="207"/>
      <c r="B373" s="208"/>
      <c r="C373" s="226"/>
      <c r="D373" s="136">
        <v>0.6</v>
      </c>
      <c r="E373" s="124">
        <v>36.6</v>
      </c>
      <c r="F373" s="122">
        <f>1000/E373</f>
        <v>27.3224043715847</v>
      </c>
      <c r="G373" s="137">
        <v>24906</v>
      </c>
      <c r="H373" s="219">
        <v>860</v>
      </c>
      <c r="I373" s="220"/>
      <c r="J373" s="67"/>
    </row>
    <row r="374" spans="1:10" x14ac:dyDescent="0.25">
      <c r="A374" s="207"/>
      <c r="B374" s="208"/>
      <c r="C374" s="226"/>
      <c r="D374" s="136">
        <v>0.7</v>
      </c>
      <c r="E374" s="124">
        <v>41.5</v>
      </c>
      <c r="F374" s="122">
        <f>1000/E374</f>
        <v>24.096385542168676</v>
      </c>
      <c r="G374" s="137">
        <v>28974</v>
      </c>
      <c r="H374" s="219">
        <v>860</v>
      </c>
      <c r="I374" s="220"/>
      <c r="J374" s="67"/>
    </row>
    <row r="375" spans="1:10" x14ac:dyDescent="0.25">
      <c r="A375" s="207"/>
      <c r="B375" s="208"/>
      <c r="C375" s="226"/>
      <c r="D375" s="138">
        <v>0.8</v>
      </c>
      <c r="E375" s="123">
        <v>47.4</v>
      </c>
      <c r="F375" s="122">
        <f>1000/E375</f>
        <v>21.09704641350211</v>
      </c>
      <c r="G375" s="137">
        <v>32712</v>
      </c>
      <c r="H375" s="219">
        <v>850</v>
      </c>
      <c r="I375" s="220"/>
      <c r="J375" s="67"/>
    </row>
    <row r="376" spans="1:10" x14ac:dyDescent="0.25">
      <c r="A376" s="207"/>
      <c r="B376" s="208"/>
      <c r="C376" s="227"/>
      <c r="D376" s="138">
        <v>0.9</v>
      </c>
      <c r="E376" s="123">
        <v>54</v>
      </c>
      <c r="F376" s="139">
        <f>1000/E376</f>
        <v>18.518518518518519</v>
      </c>
      <c r="G376" s="140">
        <v>37000</v>
      </c>
      <c r="H376" s="211">
        <v>850</v>
      </c>
      <c r="I376" s="212"/>
      <c r="J376" s="67">
        <v>1000</v>
      </c>
    </row>
    <row r="377" spans="1:10" x14ac:dyDescent="0.25">
      <c r="A377" s="207"/>
      <c r="B377" s="208"/>
      <c r="C377" s="225" t="s">
        <v>368</v>
      </c>
      <c r="D377" s="141">
        <v>0.5</v>
      </c>
      <c r="E377" s="142">
        <v>30</v>
      </c>
      <c r="F377" s="107">
        <f t="shared" si="30"/>
        <v>33.333333333333336</v>
      </c>
      <c r="G377" s="135">
        <v>20838</v>
      </c>
      <c r="H377" s="260">
        <v>860</v>
      </c>
      <c r="I377" s="261"/>
      <c r="J377" s="67">
        <v>1000</v>
      </c>
    </row>
    <row r="378" spans="1:10" x14ac:dyDescent="0.25">
      <c r="A378" s="207"/>
      <c r="B378" s="208"/>
      <c r="C378" s="226"/>
      <c r="D378" s="136">
        <v>0.6</v>
      </c>
      <c r="E378" s="124">
        <v>36.6</v>
      </c>
      <c r="F378" s="122">
        <f>1000/E378</f>
        <v>27.3224043715847</v>
      </c>
      <c r="G378" s="137">
        <v>24906</v>
      </c>
      <c r="H378" s="219">
        <v>860</v>
      </c>
      <c r="I378" s="220"/>
      <c r="J378" s="67"/>
    </row>
    <row r="379" spans="1:10" x14ac:dyDescent="0.25">
      <c r="A379" s="207"/>
      <c r="B379" s="208"/>
      <c r="C379" s="226"/>
      <c r="D379" s="136">
        <v>0.7</v>
      </c>
      <c r="E379" s="124">
        <v>41.5</v>
      </c>
      <c r="F379" s="122">
        <f>1000/E379</f>
        <v>24.096385542168676</v>
      </c>
      <c r="G379" s="137">
        <v>28974</v>
      </c>
      <c r="H379" s="219">
        <v>860</v>
      </c>
      <c r="I379" s="220"/>
      <c r="J379" s="67"/>
    </row>
    <row r="380" spans="1:10" x14ac:dyDescent="0.25">
      <c r="A380" s="207"/>
      <c r="B380" s="208"/>
      <c r="C380" s="226"/>
      <c r="D380" s="136">
        <v>0.8</v>
      </c>
      <c r="E380" s="124">
        <v>47.4</v>
      </c>
      <c r="F380" s="122">
        <f>1000/E380</f>
        <v>21.09704641350211</v>
      </c>
      <c r="G380" s="137">
        <v>32712</v>
      </c>
      <c r="H380" s="219">
        <v>850</v>
      </c>
      <c r="I380" s="220"/>
      <c r="J380" s="67"/>
    </row>
    <row r="381" spans="1:10" x14ac:dyDescent="0.25">
      <c r="A381" s="209"/>
      <c r="B381" s="210"/>
      <c r="C381" s="227"/>
      <c r="D381" s="144">
        <v>0.9</v>
      </c>
      <c r="E381" s="145">
        <v>54</v>
      </c>
      <c r="F381" s="117">
        <f>1000/E381</f>
        <v>18.518518518518519</v>
      </c>
      <c r="G381" s="146">
        <v>37000</v>
      </c>
      <c r="H381" s="234">
        <v>850</v>
      </c>
      <c r="I381" s="235"/>
      <c r="J381" s="67">
        <v>1000</v>
      </c>
    </row>
    <row r="382" spans="1:10" ht="5.25" customHeight="1" x14ac:dyDescent="0.25">
      <c r="A382" s="42"/>
      <c r="B382" s="43"/>
      <c r="C382" s="43"/>
      <c r="D382" s="43"/>
      <c r="E382" s="43"/>
      <c r="F382" s="43"/>
      <c r="G382" s="44"/>
      <c r="H382" s="44"/>
      <c r="I382" s="68"/>
      <c r="J382" s="67">
        <v>1000</v>
      </c>
    </row>
    <row r="383" spans="1:10" ht="29.25" customHeight="1" x14ac:dyDescent="0.25">
      <c r="A383" s="191" t="s">
        <v>369</v>
      </c>
      <c r="B383" s="192"/>
      <c r="C383" s="255" t="s">
        <v>370</v>
      </c>
      <c r="D383" s="256"/>
      <c r="E383" s="256"/>
      <c r="F383" s="256"/>
      <c r="G383" s="256"/>
      <c r="H383" s="256"/>
      <c r="I383" s="257"/>
      <c r="J383" s="67"/>
    </row>
    <row r="384" spans="1:10" x14ac:dyDescent="0.25">
      <c r="A384" s="193"/>
      <c r="B384" s="194"/>
      <c r="C384" s="147" t="s">
        <v>7</v>
      </c>
      <c r="D384" s="148" t="s">
        <v>371</v>
      </c>
      <c r="E384" s="148" t="s">
        <v>372</v>
      </c>
      <c r="F384" s="148"/>
      <c r="G384" s="148" t="s">
        <v>373</v>
      </c>
      <c r="H384" s="258" t="s">
        <v>374</v>
      </c>
      <c r="I384" s="259"/>
      <c r="J384" s="67"/>
    </row>
    <row r="385" spans="1:10" x14ac:dyDescent="0.25">
      <c r="A385" s="193"/>
      <c r="B385" s="194"/>
      <c r="C385" s="95" t="s">
        <v>375</v>
      </c>
      <c r="D385" s="105" t="s">
        <v>376</v>
      </c>
      <c r="E385" s="149">
        <v>15</v>
      </c>
      <c r="F385" s="150"/>
      <c r="G385" s="98">
        <f t="shared" ref="G385:G407" si="31">E385*H385</f>
        <v>10800</v>
      </c>
      <c r="H385" s="253">
        <v>720</v>
      </c>
      <c r="I385" s="254"/>
      <c r="J385" s="67"/>
    </row>
    <row r="386" spans="1:10" x14ac:dyDescent="0.25">
      <c r="A386" s="193"/>
      <c r="B386" s="194"/>
      <c r="C386" s="86" t="s">
        <v>377</v>
      </c>
      <c r="D386" s="110" t="s">
        <v>376</v>
      </c>
      <c r="E386" s="151">
        <v>15</v>
      </c>
      <c r="F386" s="152"/>
      <c r="G386" s="87">
        <f t="shared" si="31"/>
        <v>9750</v>
      </c>
      <c r="H386" s="221">
        <v>650</v>
      </c>
      <c r="I386" s="222"/>
      <c r="J386" s="67"/>
    </row>
    <row r="387" spans="1:10" x14ac:dyDescent="0.25">
      <c r="A387" s="193"/>
      <c r="B387" s="194"/>
      <c r="C387" s="86" t="s">
        <v>378</v>
      </c>
      <c r="D387" s="110" t="s">
        <v>376</v>
      </c>
      <c r="E387" s="151">
        <v>15</v>
      </c>
      <c r="F387" s="152"/>
      <c r="G387" s="87">
        <f t="shared" si="31"/>
        <v>9000</v>
      </c>
      <c r="H387" s="221">
        <v>600</v>
      </c>
      <c r="I387" s="222"/>
      <c r="J387" s="67"/>
    </row>
    <row r="388" spans="1:10" x14ac:dyDescent="0.25">
      <c r="A388" s="193"/>
      <c r="B388" s="194"/>
      <c r="C388" s="86" t="s">
        <v>379</v>
      </c>
      <c r="D388" s="110" t="s">
        <v>376</v>
      </c>
      <c r="E388" s="151">
        <v>15</v>
      </c>
      <c r="F388" s="152"/>
      <c r="G388" s="89">
        <f t="shared" si="31"/>
        <v>12300</v>
      </c>
      <c r="H388" s="221">
        <v>820</v>
      </c>
      <c r="I388" s="222"/>
      <c r="J388" s="67"/>
    </row>
    <row r="389" spans="1:10" x14ac:dyDescent="0.25">
      <c r="A389" s="193"/>
      <c r="B389" s="194"/>
      <c r="C389" s="86" t="s">
        <v>380</v>
      </c>
      <c r="D389" s="110" t="s">
        <v>376</v>
      </c>
      <c r="E389" s="151">
        <v>15</v>
      </c>
      <c r="F389" s="152"/>
      <c r="G389" s="87">
        <f t="shared" si="31"/>
        <v>10800</v>
      </c>
      <c r="H389" s="221">
        <v>720</v>
      </c>
      <c r="I389" s="222"/>
      <c r="J389" s="67"/>
    </row>
    <row r="390" spans="1:10" x14ac:dyDescent="0.25">
      <c r="A390" s="193"/>
      <c r="B390" s="194"/>
      <c r="C390" s="86" t="s">
        <v>381</v>
      </c>
      <c r="D390" s="110" t="s">
        <v>376</v>
      </c>
      <c r="E390" s="151">
        <v>15</v>
      </c>
      <c r="F390" s="152"/>
      <c r="G390" s="89">
        <f t="shared" si="31"/>
        <v>10050</v>
      </c>
      <c r="H390" s="221">
        <v>670</v>
      </c>
      <c r="I390" s="222"/>
      <c r="J390" s="67"/>
    </row>
    <row r="391" spans="1:10" x14ac:dyDescent="0.25">
      <c r="A391" s="193"/>
      <c r="B391" s="194"/>
      <c r="C391" s="86" t="s">
        <v>382</v>
      </c>
      <c r="D391" s="110" t="s">
        <v>376</v>
      </c>
      <c r="E391" s="151">
        <v>15</v>
      </c>
      <c r="F391" s="152"/>
      <c r="G391" s="89">
        <f t="shared" si="31"/>
        <v>9600</v>
      </c>
      <c r="H391" s="221">
        <v>640</v>
      </c>
      <c r="I391" s="222"/>
      <c r="J391" s="67"/>
    </row>
    <row r="392" spans="1:10" x14ac:dyDescent="0.25">
      <c r="A392" s="193"/>
      <c r="B392" s="194"/>
      <c r="C392" s="86" t="s">
        <v>383</v>
      </c>
      <c r="D392" s="110" t="s">
        <v>376</v>
      </c>
      <c r="E392" s="151">
        <v>15</v>
      </c>
      <c r="F392" s="152"/>
      <c r="G392" s="89">
        <f t="shared" si="31"/>
        <v>9000</v>
      </c>
      <c r="H392" s="221">
        <v>600</v>
      </c>
      <c r="I392" s="222"/>
      <c r="J392" s="67"/>
    </row>
    <row r="393" spans="1:10" x14ac:dyDescent="0.25">
      <c r="A393" s="193"/>
      <c r="B393" s="194"/>
      <c r="C393" s="86" t="s">
        <v>384</v>
      </c>
      <c r="D393" s="110" t="s">
        <v>376</v>
      </c>
      <c r="E393" s="151">
        <v>15</v>
      </c>
      <c r="F393" s="152"/>
      <c r="G393" s="89">
        <f t="shared" si="31"/>
        <v>14550</v>
      </c>
      <c r="H393" s="221">
        <v>970</v>
      </c>
      <c r="I393" s="222"/>
      <c r="J393" s="67"/>
    </row>
    <row r="394" spans="1:10" x14ac:dyDescent="0.25">
      <c r="A394" s="193"/>
      <c r="B394" s="194"/>
      <c r="C394" s="86" t="s">
        <v>385</v>
      </c>
      <c r="D394" s="110" t="s">
        <v>376</v>
      </c>
      <c r="E394" s="151">
        <v>15</v>
      </c>
      <c r="F394" s="152"/>
      <c r="G394" s="89">
        <f t="shared" si="31"/>
        <v>10200</v>
      </c>
      <c r="H394" s="221">
        <v>680</v>
      </c>
      <c r="I394" s="222"/>
      <c r="J394" s="67"/>
    </row>
    <row r="395" spans="1:10" x14ac:dyDescent="0.25">
      <c r="A395" s="193"/>
      <c r="B395" s="194"/>
      <c r="C395" s="86" t="s">
        <v>386</v>
      </c>
      <c r="D395" s="110" t="s">
        <v>376</v>
      </c>
      <c r="E395" s="151">
        <v>15</v>
      </c>
      <c r="F395" s="152"/>
      <c r="G395" s="89">
        <f t="shared" si="31"/>
        <v>9450</v>
      </c>
      <c r="H395" s="221">
        <v>630</v>
      </c>
      <c r="I395" s="222"/>
      <c r="J395" s="67"/>
    </row>
    <row r="396" spans="1:10" x14ac:dyDescent="0.25">
      <c r="A396" s="193"/>
      <c r="B396" s="194"/>
      <c r="C396" s="86" t="s">
        <v>387</v>
      </c>
      <c r="D396" s="110" t="s">
        <v>376</v>
      </c>
      <c r="E396" s="151">
        <v>15</v>
      </c>
      <c r="F396" s="152"/>
      <c r="G396" s="89">
        <f t="shared" si="31"/>
        <v>11850</v>
      </c>
      <c r="H396" s="221">
        <v>790</v>
      </c>
      <c r="I396" s="222"/>
      <c r="J396" s="67"/>
    </row>
    <row r="397" spans="1:10" x14ac:dyDescent="0.25">
      <c r="A397" s="193"/>
      <c r="B397" s="194"/>
      <c r="C397" s="86" t="s">
        <v>388</v>
      </c>
      <c r="D397" s="110" t="s">
        <v>376</v>
      </c>
      <c r="E397" s="151">
        <v>15</v>
      </c>
      <c r="F397" s="152"/>
      <c r="G397" s="89">
        <f t="shared" si="31"/>
        <v>11625</v>
      </c>
      <c r="H397" s="221">
        <v>775</v>
      </c>
      <c r="I397" s="222"/>
      <c r="J397" s="67"/>
    </row>
    <row r="398" spans="1:10" x14ac:dyDescent="0.25">
      <c r="A398" s="193"/>
      <c r="B398" s="194"/>
      <c r="C398" s="86" t="s">
        <v>389</v>
      </c>
      <c r="D398" s="110" t="s">
        <v>376</v>
      </c>
      <c r="E398" s="151">
        <v>15</v>
      </c>
      <c r="F398" s="152"/>
      <c r="G398" s="89">
        <f t="shared" si="31"/>
        <v>10050</v>
      </c>
      <c r="H398" s="221">
        <v>670</v>
      </c>
      <c r="I398" s="222"/>
      <c r="J398" s="67"/>
    </row>
    <row r="399" spans="1:10" x14ac:dyDescent="0.25">
      <c r="A399" s="193"/>
      <c r="B399" s="194"/>
      <c r="C399" s="86" t="s">
        <v>390</v>
      </c>
      <c r="D399" s="110" t="s">
        <v>376</v>
      </c>
      <c r="E399" s="151">
        <v>15</v>
      </c>
      <c r="F399" s="152"/>
      <c r="G399" s="89">
        <f t="shared" si="31"/>
        <v>14250</v>
      </c>
      <c r="H399" s="221">
        <v>950</v>
      </c>
      <c r="I399" s="222"/>
      <c r="J399" s="67"/>
    </row>
    <row r="400" spans="1:10" x14ac:dyDescent="0.25">
      <c r="A400" s="193"/>
      <c r="B400" s="194"/>
      <c r="C400" s="86" t="s">
        <v>391</v>
      </c>
      <c r="D400" s="110" t="s">
        <v>376</v>
      </c>
      <c r="E400" s="151">
        <v>15</v>
      </c>
      <c r="F400" s="152"/>
      <c r="G400" s="89">
        <f t="shared" si="31"/>
        <v>12750</v>
      </c>
      <c r="H400" s="221">
        <v>850</v>
      </c>
      <c r="I400" s="222"/>
      <c r="J400" s="67"/>
    </row>
    <row r="401" spans="1:16" x14ac:dyDescent="0.25">
      <c r="A401" s="193"/>
      <c r="B401" s="194"/>
      <c r="C401" s="86" t="s">
        <v>392</v>
      </c>
      <c r="D401" s="110" t="s">
        <v>376</v>
      </c>
      <c r="E401" s="151">
        <v>15</v>
      </c>
      <c r="F401" s="152"/>
      <c r="G401" s="89">
        <f t="shared" si="31"/>
        <v>11100</v>
      </c>
      <c r="H401" s="221">
        <v>740</v>
      </c>
      <c r="I401" s="222"/>
      <c r="J401" s="67"/>
    </row>
    <row r="402" spans="1:16" x14ac:dyDescent="0.25">
      <c r="A402" s="193"/>
      <c r="B402" s="194"/>
      <c r="C402" s="86" t="s">
        <v>393</v>
      </c>
      <c r="D402" s="110" t="s">
        <v>376</v>
      </c>
      <c r="E402" s="151">
        <v>15</v>
      </c>
      <c r="F402" s="152"/>
      <c r="G402" s="89">
        <f t="shared" si="31"/>
        <v>12750</v>
      </c>
      <c r="H402" s="221">
        <v>850</v>
      </c>
      <c r="I402" s="222"/>
      <c r="J402" s="67"/>
    </row>
    <row r="403" spans="1:16" x14ac:dyDescent="0.25">
      <c r="A403" s="193"/>
      <c r="B403" s="194"/>
      <c r="C403" s="86" t="s">
        <v>394</v>
      </c>
      <c r="D403" s="110" t="s">
        <v>376</v>
      </c>
      <c r="E403" s="151">
        <v>15</v>
      </c>
      <c r="F403" s="152"/>
      <c r="G403" s="89">
        <f t="shared" si="31"/>
        <v>23250</v>
      </c>
      <c r="H403" s="221">
        <v>1550</v>
      </c>
      <c r="I403" s="222"/>
      <c r="J403" s="67"/>
    </row>
    <row r="404" spans="1:16" x14ac:dyDescent="0.25">
      <c r="A404" s="193"/>
      <c r="B404" s="194"/>
      <c r="C404" s="86" t="s">
        <v>395</v>
      </c>
      <c r="D404" s="110" t="s">
        <v>376</v>
      </c>
      <c r="E404" s="151">
        <v>15</v>
      </c>
      <c r="F404" s="152"/>
      <c r="G404" s="89">
        <f t="shared" si="31"/>
        <v>15000</v>
      </c>
      <c r="H404" s="221">
        <v>1000</v>
      </c>
      <c r="I404" s="222"/>
      <c r="J404" s="67"/>
    </row>
    <row r="405" spans="1:16" x14ac:dyDescent="0.25">
      <c r="A405" s="193"/>
      <c r="B405" s="194"/>
      <c r="C405" s="86" t="s">
        <v>396</v>
      </c>
      <c r="D405" s="110" t="s">
        <v>376</v>
      </c>
      <c r="E405" s="151">
        <v>15</v>
      </c>
      <c r="F405" s="152"/>
      <c r="G405" s="89">
        <f t="shared" si="31"/>
        <v>13500</v>
      </c>
      <c r="H405" s="221">
        <v>900</v>
      </c>
      <c r="I405" s="222"/>
      <c r="J405" s="67"/>
    </row>
    <row r="406" spans="1:16" x14ac:dyDescent="0.25">
      <c r="A406" s="193"/>
      <c r="B406" s="194"/>
      <c r="C406" s="86" t="s">
        <v>397</v>
      </c>
      <c r="D406" s="110" t="s">
        <v>376</v>
      </c>
      <c r="E406" s="151">
        <v>15</v>
      </c>
      <c r="F406" s="152"/>
      <c r="G406" s="89">
        <f t="shared" si="31"/>
        <v>14550</v>
      </c>
      <c r="H406" s="221">
        <v>970</v>
      </c>
      <c r="I406" s="222"/>
      <c r="J406" s="67"/>
    </row>
    <row r="407" spans="1:16" x14ac:dyDescent="0.25">
      <c r="A407" s="195"/>
      <c r="B407" s="196"/>
      <c r="C407" s="91" t="s">
        <v>398</v>
      </c>
      <c r="D407" s="153" t="s">
        <v>376</v>
      </c>
      <c r="E407" s="154">
        <v>15</v>
      </c>
      <c r="F407" s="155"/>
      <c r="G407" s="93">
        <f t="shared" si="31"/>
        <v>19500</v>
      </c>
      <c r="H407" s="249">
        <v>1300</v>
      </c>
      <c r="I407" s="250"/>
      <c r="J407" s="67"/>
    </row>
    <row r="408" spans="1:16" ht="6" customHeight="1" x14ac:dyDescent="0.25">
      <c r="A408" s="42"/>
      <c r="B408" s="43"/>
      <c r="C408" s="44"/>
      <c r="D408" s="44"/>
      <c r="E408" s="44"/>
      <c r="F408" s="44"/>
      <c r="G408" s="44"/>
      <c r="H408" s="44"/>
      <c r="I408" s="68"/>
      <c r="J408" s="67"/>
    </row>
    <row r="409" spans="1:16" ht="36" customHeight="1" x14ac:dyDescent="0.25">
      <c r="A409" s="185" t="s">
        <v>399</v>
      </c>
      <c r="B409" s="186"/>
      <c r="C409" s="251" t="s">
        <v>400</v>
      </c>
      <c r="D409" s="251"/>
      <c r="E409" s="251"/>
      <c r="F409" s="251"/>
      <c r="G409" s="251"/>
      <c r="H409" s="251"/>
      <c r="I409" s="252"/>
      <c r="J409" s="67"/>
    </row>
    <row r="410" spans="1:16" ht="18" customHeight="1" x14ac:dyDescent="0.3">
      <c r="A410" s="187"/>
      <c r="B410" s="188"/>
      <c r="C410" s="147" t="s">
        <v>7</v>
      </c>
      <c r="D410" s="148" t="s">
        <v>371</v>
      </c>
      <c r="E410" s="148" t="s">
        <v>372</v>
      </c>
      <c r="F410" s="148"/>
      <c r="G410" s="148" t="s">
        <v>49</v>
      </c>
      <c r="H410" s="243" t="s">
        <v>374</v>
      </c>
      <c r="I410" s="244"/>
      <c r="J410" s="67"/>
      <c r="L410" s="177"/>
    </row>
    <row r="411" spans="1:16" ht="18" customHeight="1" x14ac:dyDescent="0.3">
      <c r="A411" s="187"/>
      <c r="B411" s="204"/>
      <c r="C411" s="156" t="s">
        <v>401</v>
      </c>
      <c r="D411" s="131" t="s">
        <v>402</v>
      </c>
      <c r="E411" s="157">
        <v>4.8</v>
      </c>
      <c r="F411" s="131"/>
      <c r="G411" s="98">
        <f t="shared" ref="G411:G426" si="32">E411*H411</f>
        <v>5280</v>
      </c>
      <c r="H411" s="245">
        <v>1100</v>
      </c>
      <c r="I411" s="246"/>
      <c r="J411" s="67"/>
      <c r="L411" s="177"/>
    </row>
    <row r="412" spans="1:16" ht="18" customHeight="1" x14ac:dyDescent="0.3">
      <c r="A412" s="187"/>
      <c r="B412" s="204"/>
      <c r="C412" s="158" t="s">
        <v>403</v>
      </c>
      <c r="D412" s="159" t="s">
        <v>402</v>
      </c>
      <c r="E412" s="160">
        <v>4.8</v>
      </c>
      <c r="F412" s="159"/>
      <c r="G412" s="87">
        <f t="shared" si="32"/>
        <v>4416</v>
      </c>
      <c r="H412" s="247">
        <v>920</v>
      </c>
      <c r="I412" s="248"/>
      <c r="J412" s="67"/>
      <c r="L412" s="177"/>
    </row>
    <row r="413" spans="1:16" ht="18" customHeight="1" x14ac:dyDescent="0.3">
      <c r="A413" s="187"/>
      <c r="B413" s="204"/>
      <c r="C413" s="158" t="s">
        <v>404</v>
      </c>
      <c r="D413" s="159" t="s">
        <v>402</v>
      </c>
      <c r="E413" s="160">
        <v>4.8</v>
      </c>
      <c r="F413" s="159"/>
      <c r="G413" s="87">
        <f t="shared" si="32"/>
        <v>3916.7999999999997</v>
      </c>
      <c r="H413" s="247">
        <v>816</v>
      </c>
      <c r="I413" s="248"/>
      <c r="J413" s="67"/>
      <c r="L413" s="177"/>
    </row>
    <row r="414" spans="1:16" ht="18" customHeight="1" x14ac:dyDescent="0.3">
      <c r="A414" s="187"/>
      <c r="B414" s="204"/>
      <c r="C414" s="158" t="s">
        <v>405</v>
      </c>
      <c r="D414" s="159" t="s">
        <v>402</v>
      </c>
      <c r="E414" s="160">
        <v>4.8</v>
      </c>
      <c r="F414" s="159"/>
      <c r="G414" s="87">
        <f t="shared" si="32"/>
        <v>3648</v>
      </c>
      <c r="H414" s="247">
        <v>760</v>
      </c>
      <c r="I414" s="248"/>
      <c r="J414" s="67"/>
      <c r="L414" s="177"/>
    </row>
    <row r="415" spans="1:16" ht="16.5" customHeight="1" x14ac:dyDescent="0.3">
      <c r="A415" s="187"/>
      <c r="B415" s="204"/>
      <c r="C415" s="218" t="s">
        <v>406</v>
      </c>
      <c r="D415" s="110" t="s">
        <v>407</v>
      </c>
      <c r="E415" s="151">
        <v>1.1399999999999999</v>
      </c>
      <c r="F415" s="87"/>
      <c r="G415" s="87">
        <f t="shared" si="32"/>
        <v>1835.3999999999999</v>
      </c>
      <c r="H415" s="219">
        <v>1610</v>
      </c>
      <c r="I415" s="220"/>
      <c r="J415" s="67"/>
      <c r="L415" s="178"/>
      <c r="M415" s="179"/>
      <c r="N415" s="179"/>
      <c r="P415" s="179"/>
    </row>
    <row r="416" spans="1:16" ht="18.75" x14ac:dyDescent="0.3">
      <c r="A416" s="187"/>
      <c r="B416" s="204"/>
      <c r="C416" s="218"/>
      <c r="D416" s="110" t="s">
        <v>408</v>
      </c>
      <c r="E416" s="151">
        <v>1.5</v>
      </c>
      <c r="F416" s="87"/>
      <c r="G416" s="87">
        <f t="shared" si="32"/>
        <v>2415</v>
      </c>
      <c r="H416" s="219">
        <v>1610</v>
      </c>
      <c r="I416" s="220"/>
      <c r="J416" s="67"/>
      <c r="L416" s="178"/>
      <c r="M416" s="179"/>
      <c r="N416" s="179"/>
      <c r="P416" s="179"/>
    </row>
    <row r="417" spans="1:10" ht="17.25" customHeight="1" x14ac:dyDescent="0.25">
      <c r="A417" s="187"/>
      <c r="B417" s="204"/>
      <c r="C417" s="218"/>
      <c r="D417" s="110" t="s">
        <v>409</v>
      </c>
      <c r="E417" s="151">
        <v>1.92</v>
      </c>
      <c r="F417" s="87"/>
      <c r="G417" s="87">
        <f t="shared" si="32"/>
        <v>3091.2</v>
      </c>
      <c r="H417" s="219">
        <v>1610</v>
      </c>
      <c r="I417" s="220"/>
      <c r="J417" s="67"/>
    </row>
    <row r="418" spans="1:10" ht="17.25" customHeight="1" x14ac:dyDescent="0.25">
      <c r="A418" s="187"/>
      <c r="B418" s="204"/>
      <c r="C418" s="158" t="s">
        <v>410</v>
      </c>
      <c r="D418" s="110" t="s">
        <v>411</v>
      </c>
      <c r="E418" s="151">
        <v>8</v>
      </c>
      <c r="F418" s="87"/>
      <c r="G418" s="87">
        <f t="shared" si="32"/>
        <v>8000</v>
      </c>
      <c r="H418" s="221">
        <v>1000</v>
      </c>
      <c r="I418" s="222"/>
      <c r="J418" s="67"/>
    </row>
    <row r="419" spans="1:10" ht="17.25" customHeight="1" x14ac:dyDescent="0.25">
      <c r="A419" s="187"/>
      <c r="B419" s="204"/>
      <c r="C419" s="158" t="s">
        <v>412</v>
      </c>
      <c r="D419" s="110" t="s">
        <v>411</v>
      </c>
      <c r="E419" s="151">
        <v>8</v>
      </c>
      <c r="F419" s="87"/>
      <c r="G419" s="87">
        <f t="shared" si="32"/>
        <v>7784</v>
      </c>
      <c r="H419" s="221">
        <v>973</v>
      </c>
      <c r="I419" s="222"/>
      <c r="J419" s="67"/>
    </row>
    <row r="420" spans="1:10" ht="15.75" customHeight="1" x14ac:dyDescent="0.25">
      <c r="A420" s="187"/>
      <c r="B420" s="204"/>
      <c r="C420" s="161" t="s">
        <v>413</v>
      </c>
      <c r="D420" s="110" t="s">
        <v>411</v>
      </c>
      <c r="E420" s="151">
        <v>8</v>
      </c>
      <c r="F420" s="87"/>
      <c r="G420" s="87">
        <f t="shared" si="32"/>
        <v>6720</v>
      </c>
      <c r="H420" s="219">
        <v>840</v>
      </c>
      <c r="I420" s="220"/>
      <c r="J420" s="67"/>
    </row>
    <row r="421" spans="1:10" x14ac:dyDescent="0.25">
      <c r="A421" s="187"/>
      <c r="B421" s="204"/>
      <c r="C421" s="218" t="s">
        <v>414</v>
      </c>
      <c r="D421" s="110" t="s">
        <v>407</v>
      </c>
      <c r="E421" s="151">
        <v>1.1399999999999999</v>
      </c>
      <c r="F421" s="87"/>
      <c r="G421" s="87">
        <f t="shared" si="32"/>
        <v>2451</v>
      </c>
      <c r="H421" s="219">
        <v>2150</v>
      </c>
      <c r="I421" s="220"/>
      <c r="J421" s="69"/>
    </row>
    <row r="422" spans="1:10" ht="15.75" customHeight="1" x14ac:dyDescent="0.25">
      <c r="A422" s="187"/>
      <c r="B422" s="204"/>
      <c r="C422" s="218"/>
      <c r="D422" s="110" t="s">
        <v>408</v>
      </c>
      <c r="E422" s="151">
        <v>1.5</v>
      </c>
      <c r="F422" s="87"/>
      <c r="G422" s="87">
        <f t="shared" si="32"/>
        <v>3225</v>
      </c>
      <c r="H422" s="219">
        <v>2150</v>
      </c>
      <c r="I422" s="220"/>
      <c r="J422" s="69"/>
    </row>
    <row r="423" spans="1:10" ht="15.75" customHeight="1" x14ac:dyDescent="0.25">
      <c r="A423" s="187"/>
      <c r="B423" s="204"/>
      <c r="C423" s="218"/>
      <c r="D423" s="110" t="s">
        <v>409</v>
      </c>
      <c r="E423" s="151">
        <v>1.92</v>
      </c>
      <c r="F423" s="87"/>
      <c r="G423" s="87">
        <f t="shared" si="32"/>
        <v>4128</v>
      </c>
      <c r="H423" s="219">
        <v>2150</v>
      </c>
      <c r="I423" s="220"/>
      <c r="J423" s="69"/>
    </row>
    <row r="424" spans="1:10" ht="15.75" customHeight="1" x14ac:dyDescent="0.25">
      <c r="A424" s="187"/>
      <c r="B424" s="204"/>
      <c r="C424" s="161" t="s">
        <v>415</v>
      </c>
      <c r="D424" s="110" t="s">
        <v>411</v>
      </c>
      <c r="E424" s="151">
        <v>8</v>
      </c>
      <c r="F424" s="162"/>
      <c r="G424" s="87">
        <f t="shared" si="32"/>
        <v>10280</v>
      </c>
      <c r="H424" s="219">
        <v>1285</v>
      </c>
      <c r="I424" s="220"/>
    </row>
    <row r="425" spans="1:10" ht="15.75" customHeight="1" x14ac:dyDescent="0.25">
      <c r="A425" s="187"/>
      <c r="B425" s="204"/>
      <c r="C425" s="161" t="s">
        <v>416</v>
      </c>
      <c r="D425" s="110" t="s">
        <v>411</v>
      </c>
      <c r="E425" s="151">
        <v>8</v>
      </c>
      <c r="F425" s="162"/>
      <c r="G425" s="87">
        <f t="shared" si="32"/>
        <v>8688</v>
      </c>
      <c r="H425" s="219">
        <v>1086</v>
      </c>
      <c r="I425" s="220"/>
    </row>
    <row r="426" spans="1:10" ht="15.75" customHeight="1" x14ac:dyDescent="0.25">
      <c r="A426" s="187"/>
      <c r="B426" s="204"/>
      <c r="C426" s="163" t="s">
        <v>417</v>
      </c>
      <c r="D426" s="164" t="s">
        <v>411</v>
      </c>
      <c r="E426" s="165">
        <v>8</v>
      </c>
      <c r="F426" s="166"/>
      <c r="G426" s="87">
        <f t="shared" si="32"/>
        <v>7960</v>
      </c>
      <c r="H426" s="211">
        <v>995</v>
      </c>
      <c r="I426" s="212"/>
    </row>
    <row r="427" spans="1:10" ht="15.75" customHeight="1" x14ac:dyDescent="0.25">
      <c r="A427" s="198" t="s">
        <v>418</v>
      </c>
      <c r="B427" s="199"/>
      <c r="C427" s="213" t="s">
        <v>419</v>
      </c>
      <c r="D427" s="214"/>
      <c r="E427" s="214"/>
      <c r="F427" s="214"/>
      <c r="G427" s="214"/>
      <c r="H427" s="214"/>
      <c r="I427" s="215"/>
    </row>
    <row r="428" spans="1:10" ht="17.25" customHeight="1" x14ac:dyDescent="0.25">
      <c r="A428" s="200"/>
      <c r="B428" s="201"/>
      <c r="C428" s="167" t="s">
        <v>7</v>
      </c>
      <c r="D428" s="168" t="s">
        <v>8</v>
      </c>
      <c r="E428" s="168" t="s">
        <v>131</v>
      </c>
      <c r="F428" s="168" t="s">
        <v>132</v>
      </c>
      <c r="G428" s="168" t="s">
        <v>10</v>
      </c>
      <c r="H428" s="239" t="s">
        <v>12</v>
      </c>
      <c r="I428" s="240"/>
    </row>
    <row r="429" spans="1:10" ht="18" customHeight="1" x14ac:dyDescent="0.25">
      <c r="A429" s="200"/>
      <c r="B429" s="201"/>
      <c r="C429" s="25" t="s">
        <v>162</v>
      </c>
      <c r="D429" s="169" t="s">
        <v>134</v>
      </c>
      <c r="E429" s="170">
        <v>7.95</v>
      </c>
      <c r="F429" s="28"/>
      <c r="G429" s="28">
        <f>H429*E429</f>
        <v>4332.75</v>
      </c>
      <c r="H429" s="241">
        <v>545</v>
      </c>
      <c r="I429" s="242"/>
    </row>
    <row r="430" spans="1:10" ht="18" customHeight="1" x14ac:dyDescent="0.25">
      <c r="A430" s="200"/>
      <c r="B430" s="201"/>
      <c r="C430" s="34" t="s">
        <v>162</v>
      </c>
      <c r="D430" s="83" t="s">
        <v>136</v>
      </c>
      <c r="E430" s="81">
        <v>12.35</v>
      </c>
      <c r="F430" s="37"/>
      <c r="G430" s="37">
        <f t="shared" ref="G430:G442" si="33">H430*E430</f>
        <v>6730.75</v>
      </c>
      <c r="H430" s="216">
        <v>545</v>
      </c>
      <c r="I430" s="217"/>
    </row>
    <row r="431" spans="1:10" ht="18" customHeight="1" x14ac:dyDescent="0.25">
      <c r="A431" s="200"/>
      <c r="B431" s="201"/>
      <c r="C431" s="34" t="s">
        <v>165</v>
      </c>
      <c r="D431" s="83" t="s">
        <v>134</v>
      </c>
      <c r="E431" s="81">
        <v>11.1</v>
      </c>
      <c r="F431" s="37"/>
      <c r="G431" s="37">
        <f t="shared" si="33"/>
        <v>6049.5</v>
      </c>
      <c r="H431" s="216">
        <v>545</v>
      </c>
      <c r="I431" s="217"/>
    </row>
    <row r="432" spans="1:10" ht="17.25" customHeight="1" x14ac:dyDescent="0.25">
      <c r="A432" s="200"/>
      <c r="B432" s="201"/>
      <c r="C432" s="34" t="s">
        <v>165</v>
      </c>
      <c r="D432" s="83" t="s">
        <v>136</v>
      </c>
      <c r="E432" s="81">
        <v>17.3</v>
      </c>
      <c r="F432" s="37"/>
      <c r="G432" s="37">
        <f t="shared" si="33"/>
        <v>9428.5</v>
      </c>
      <c r="H432" s="216">
        <v>545</v>
      </c>
      <c r="I432" s="217"/>
    </row>
    <row r="433" spans="1:9" ht="18" customHeight="1" x14ac:dyDescent="0.25">
      <c r="A433" s="200"/>
      <c r="B433" s="201"/>
      <c r="C433" s="34" t="s">
        <v>166</v>
      </c>
      <c r="D433" s="83" t="s">
        <v>136</v>
      </c>
      <c r="E433" s="81">
        <v>19.8</v>
      </c>
      <c r="F433" s="37"/>
      <c r="G433" s="37">
        <f t="shared" si="33"/>
        <v>10791</v>
      </c>
      <c r="H433" s="216">
        <v>545</v>
      </c>
      <c r="I433" s="217"/>
    </row>
    <row r="434" spans="1:9" ht="18" customHeight="1" x14ac:dyDescent="0.25">
      <c r="A434" s="200"/>
      <c r="B434" s="201"/>
      <c r="C434" s="34" t="s">
        <v>168</v>
      </c>
      <c r="D434" s="83" t="s">
        <v>136</v>
      </c>
      <c r="E434" s="81">
        <v>22.24</v>
      </c>
      <c r="F434" s="37"/>
      <c r="G434" s="37">
        <f t="shared" si="33"/>
        <v>12120.8</v>
      </c>
      <c r="H434" s="216">
        <v>545</v>
      </c>
      <c r="I434" s="217"/>
    </row>
    <row r="435" spans="1:9" ht="18" customHeight="1" x14ac:dyDescent="0.25">
      <c r="A435" s="200"/>
      <c r="B435" s="201"/>
      <c r="C435" s="34" t="s">
        <v>170</v>
      </c>
      <c r="D435" s="83" t="s">
        <v>134</v>
      </c>
      <c r="E435" s="81">
        <v>16.25</v>
      </c>
      <c r="F435" s="37"/>
      <c r="G435" s="37">
        <f t="shared" si="33"/>
        <v>8856.25</v>
      </c>
      <c r="H435" s="216">
        <v>545</v>
      </c>
      <c r="I435" s="217"/>
    </row>
    <row r="436" spans="1:9" ht="18.75" customHeight="1" x14ac:dyDescent="0.25">
      <c r="A436" s="200"/>
      <c r="B436" s="201"/>
      <c r="C436" s="34" t="s">
        <v>170</v>
      </c>
      <c r="D436" s="83" t="s">
        <v>136</v>
      </c>
      <c r="E436" s="81">
        <v>26.2</v>
      </c>
      <c r="F436" s="37"/>
      <c r="G436" s="37">
        <f t="shared" si="33"/>
        <v>14279</v>
      </c>
      <c r="H436" s="216">
        <v>545</v>
      </c>
      <c r="I436" s="217"/>
    </row>
    <row r="437" spans="1:9" ht="18.75" customHeight="1" x14ac:dyDescent="0.25">
      <c r="A437" s="200"/>
      <c r="B437" s="201"/>
      <c r="C437" s="34" t="s">
        <v>171</v>
      </c>
      <c r="D437" s="83" t="s">
        <v>134</v>
      </c>
      <c r="E437" s="81">
        <v>19.350000000000001</v>
      </c>
      <c r="F437" s="37"/>
      <c r="G437" s="37">
        <f t="shared" si="33"/>
        <v>10545.75</v>
      </c>
      <c r="H437" s="216">
        <v>545</v>
      </c>
      <c r="I437" s="217"/>
    </row>
    <row r="438" spans="1:9" ht="18" customHeight="1" x14ac:dyDescent="0.25">
      <c r="A438" s="200"/>
      <c r="B438" s="201"/>
      <c r="C438" s="34" t="s">
        <v>171</v>
      </c>
      <c r="D438" s="83" t="s">
        <v>136</v>
      </c>
      <c r="E438" s="81">
        <v>29.95</v>
      </c>
      <c r="F438" s="37"/>
      <c r="G438" s="37">
        <f t="shared" si="33"/>
        <v>16322.75</v>
      </c>
      <c r="H438" s="216">
        <v>545</v>
      </c>
      <c r="I438" s="217"/>
    </row>
    <row r="439" spans="1:9" ht="18.75" customHeight="1" x14ac:dyDescent="0.25">
      <c r="A439" s="200"/>
      <c r="B439" s="201"/>
      <c r="C439" s="34" t="s">
        <v>172</v>
      </c>
      <c r="D439" s="83" t="s">
        <v>134</v>
      </c>
      <c r="E439" s="81">
        <v>23.95</v>
      </c>
      <c r="F439" s="37"/>
      <c r="G439" s="37">
        <f t="shared" si="33"/>
        <v>13052.75</v>
      </c>
      <c r="H439" s="216">
        <v>545</v>
      </c>
      <c r="I439" s="217"/>
    </row>
    <row r="440" spans="1:9" ht="18" customHeight="1" x14ac:dyDescent="0.25">
      <c r="A440" s="200"/>
      <c r="B440" s="201"/>
      <c r="C440" s="34" t="s">
        <v>172</v>
      </c>
      <c r="D440" s="83" t="s">
        <v>136</v>
      </c>
      <c r="E440" s="81">
        <v>38.25</v>
      </c>
      <c r="F440" s="37"/>
      <c r="G440" s="37">
        <f t="shared" si="33"/>
        <v>20846.25</v>
      </c>
      <c r="H440" s="216">
        <v>545</v>
      </c>
      <c r="I440" s="217"/>
    </row>
    <row r="441" spans="1:9" ht="19.5" customHeight="1" x14ac:dyDescent="0.25">
      <c r="A441" s="200"/>
      <c r="B441" s="201"/>
      <c r="C441" s="34" t="s">
        <v>174</v>
      </c>
      <c r="D441" s="83" t="s">
        <v>134</v>
      </c>
      <c r="E441" s="81">
        <v>34</v>
      </c>
      <c r="F441" s="37"/>
      <c r="G441" s="37">
        <f t="shared" si="33"/>
        <v>18530</v>
      </c>
      <c r="H441" s="216">
        <v>545</v>
      </c>
      <c r="I441" s="217"/>
    </row>
    <row r="442" spans="1:9" ht="19.5" customHeight="1" x14ac:dyDescent="0.25">
      <c r="A442" s="202"/>
      <c r="B442" s="203"/>
      <c r="C442" s="38" t="s">
        <v>174</v>
      </c>
      <c r="D442" s="171" t="s">
        <v>136</v>
      </c>
      <c r="E442" s="172">
        <v>53</v>
      </c>
      <c r="F442" s="41"/>
      <c r="G442" s="41">
        <f t="shared" si="33"/>
        <v>28885</v>
      </c>
      <c r="H442" s="236">
        <v>545</v>
      </c>
      <c r="I442" s="237"/>
    </row>
    <row r="443" spans="1:9" ht="24" customHeight="1" x14ac:dyDescent="0.35">
      <c r="A443" s="173"/>
    </row>
    <row r="444" spans="1:9" ht="24" customHeight="1" x14ac:dyDescent="0.35">
      <c r="A444" s="173"/>
    </row>
    <row r="445" spans="1:9" ht="24" customHeight="1" x14ac:dyDescent="0.35">
      <c r="B445" s="174" t="s">
        <v>420</v>
      </c>
      <c r="D445" s="175"/>
      <c r="E445" s="175"/>
      <c r="F445" s="175"/>
      <c r="G445" s="175"/>
      <c r="H445" s="176"/>
    </row>
    <row r="446" spans="1:9" ht="24" customHeight="1" x14ac:dyDescent="0.35">
      <c r="B446" s="174" t="s">
        <v>421</v>
      </c>
      <c r="D446" s="175"/>
      <c r="E446" s="175"/>
      <c r="F446" s="175"/>
      <c r="G446" s="175"/>
      <c r="H446" s="176"/>
    </row>
    <row r="447" spans="1:9" ht="24" customHeight="1" x14ac:dyDescent="0.35">
      <c r="B447" s="174" t="s">
        <v>422</v>
      </c>
      <c r="D447" s="175"/>
      <c r="E447" s="175"/>
      <c r="F447" s="175"/>
      <c r="G447" s="175"/>
      <c r="H447" s="176"/>
    </row>
    <row r="448" spans="1:9" ht="24" customHeight="1" x14ac:dyDescent="0.35">
      <c r="B448" s="174" t="s">
        <v>423</v>
      </c>
      <c r="D448" s="175"/>
      <c r="E448" s="175"/>
      <c r="F448" s="175"/>
      <c r="G448" s="175"/>
      <c r="H448" s="176"/>
    </row>
    <row r="449" spans="1:8" ht="24" customHeight="1" x14ac:dyDescent="0.35">
      <c r="C449" s="238" t="s">
        <v>424</v>
      </c>
      <c r="D449" s="238"/>
      <c r="E449" s="238"/>
      <c r="F449" s="238"/>
      <c r="G449" s="238"/>
      <c r="H449" s="238"/>
    </row>
    <row r="450" spans="1:8" ht="24" customHeight="1" x14ac:dyDescent="0.35">
      <c r="A450" s="173"/>
    </row>
    <row r="451" spans="1:8" ht="24" customHeight="1" x14ac:dyDescent="0.35">
      <c r="A451" s="173"/>
    </row>
    <row r="452" spans="1:8" ht="24" customHeight="1" x14ac:dyDescent="0.25"/>
    <row r="453" spans="1:8" ht="24" customHeight="1" x14ac:dyDescent="0.35">
      <c r="C453" s="180"/>
      <c r="D453" s="180"/>
      <c r="E453" s="180"/>
      <c r="F453" s="180"/>
      <c r="G453" s="180"/>
      <c r="H453" s="180"/>
    </row>
  </sheetData>
  <mergeCells count="459">
    <mergeCell ref="E9:H9"/>
    <mergeCell ref="A10:I10"/>
    <mergeCell ref="C12:I12"/>
    <mergeCell ref="H13:I13"/>
    <mergeCell ref="H14:I14"/>
    <mergeCell ref="H15:I15"/>
    <mergeCell ref="H32:I32"/>
    <mergeCell ref="H33:I33"/>
    <mergeCell ref="H22:I22"/>
    <mergeCell ref="H23:I23"/>
    <mergeCell ref="H24:I24"/>
    <mergeCell ref="H25:I25"/>
    <mergeCell ref="A26:I26"/>
    <mergeCell ref="C27:I27"/>
    <mergeCell ref="A12:B25"/>
    <mergeCell ref="H16:I16"/>
    <mergeCell ref="H17:I17"/>
    <mergeCell ref="H18:I18"/>
    <mergeCell ref="H19:I19"/>
    <mergeCell ref="H20:I20"/>
    <mergeCell ref="H21:I21"/>
    <mergeCell ref="C46:I46"/>
    <mergeCell ref="H47:I47"/>
    <mergeCell ref="H48:I48"/>
    <mergeCell ref="H49:I49"/>
    <mergeCell ref="A50:I50"/>
    <mergeCell ref="C51:I51"/>
    <mergeCell ref="A46:B49"/>
    <mergeCell ref="H40:I40"/>
    <mergeCell ref="H41:I41"/>
    <mergeCell ref="H42:I42"/>
    <mergeCell ref="H43:I43"/>
    <mergeCell ref="H44:I44"/>
    <mergeCell ref="A45:I45"/>
    <mergeCell ref="A27:B44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69:I69"/>
    <mergeCell ref="H58:I58"/>
    <mergeCell ref="H59:I59"/>
    <mergeCell ref="H60:I60"/>
    <mergeCell ref="H61:I61"/>
    <mergeCell ref="H62:I62"/>
    <mergeCell ref="H63:I63"/>
    <mergeCell ref="H52:I52"/>
    <mergeCell ref="H53:I53"/>
    <mergeCell ref="H54:I54"/>
    <mergeCell ref="H55:I55"/>
    <mergeCell ref="H56:I56"/>
    <mergeCell ref="H57:I57"/>
    <mergeCell ref="H82:I82"/>
    <mergeCell ref="H83:I83"/>
    <mergeCell ref="H84:I84"/>
    <mergeCell ref="H85:I85"/>
    <mergeCell ref="A86:I86"/>
    <mergeCell ref="C87:I87"/>
    <mergeCell ref="A51:B85"/>
    <mergeCell ref="H76:I76"/>
    <mergeCell ref="H77:I77"/>
    <mergeCell ref="H78:I78"/>
    <mergeCell ref="H79:I79"/>
    <mergeCell ref="H80:I80"/>
    <mergeCell ref="H81:I81"/>
    <mergeCell ref="H70:I70"/>
    <mergeCell ref="H71:I71"/>
    <mergeCell ref="H72:I72"/>
    <mergeCell ref="H73:I73"/>
    <mergeCell ref="H74:I74"/>
    <mergeCell ref="H75:I75"/>
    <mergeCell ref="H64:I64"/>
    <mergeCell ref="H65:I65"/>
    <mergeCell ref="H66:I66"/>
    <mergeCell ref="H67:I67"/>
    <mergeCell ref="H68:I68"/>
    <mergeCell ref="H88:I88"/>
    <mergeCell ref="H89:I89"/>
    <mergeCell ref="C90:I90"/>
    <mergeCell ref="A91:I91"/>
    <mergeCell ref="C92:I92"/>
    <mergeCell ref="H93:I93"/>
    <mergeCell ref="A92:B130"/>
    <mergeCell ref="A87:B90"/>
    <mergeCell ref="H94:I94"/>
    <mergeCell ref="H95:I95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H126:I126"/>
    <mergeCell ref="H127:I127"/>
    <mergeCell ref="H128:I128"/>
    <mergeCell ref="H129:I129"/>
    <mergeCell ref="H130:I130"/>
    <mergeCell ref="A131:I131"/>
    <mergeCell ref="H120:I120"/>
    <mergeCell ref="H121:I121"/>
    <mergeCell ref="H122:I122"/>
    <mergeCell ref="H123:I123"/>
    <mergeCell ref="H124:I124"/>
    <mergeCell ref="H125:I125"/>
    <mergeCell ref="H141:I141"/>
    <mergeCell ref="H142:I142"/>
    <mergeCell ref="H143:I143"/>
    <mergeCell ref="H144:I144"/>
    <mergeCell ref="H145:I145"/>
    <mergeCell ref="H146:I146"/>
    <mergeCell ref="C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53:I153"/>
    <mergeCell ref="A154:I154"/>
    <mergeCell ref="C155:I155"/>
    <mergeCell ref="H156:I156"/>
    <mergeCell ref="H157:I157"/>
    <mergeCell ref="H158:I158"/>
    <mergeCell ref="H147:I147"/>
    <mergeCell ref="H148:I148"/>
    <mergeCell ref="H149:I149"/>
    <mergeCell ref="H150:I150"/>
    <mergeCell ref="H151:I151"/>
    <mergeCell ref="H152:I152"/>
    <mergeCell ref="A132:B153"/>
    <mergeCell ref="H168:I168"/>
    <mergeCell ref="H169:I169"/>
    <mergeCell ref="H170:I170"/>
    <mergeCell ref="H171:I171"/>
    <mergeCell ref="H172:I172"/>
    <mergeCell ref="H173:I173"/>
    <mergeCell ref="H159:I159"/>
    <mergeCell ref="A155:B177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91:I191"/>
    <mergeCell ref="H180:I180"/>
    <mergeCell ref="H181:I181"/>
    <mergeCell ref="H182:I182"/>
    <mergeCell ref="H183:I183"/>
    <mergeCell ref="H184:I184"/>
    <mergeCell ref="H185:I185"/>
    <mergeCell ref="H174:I174"/>
    <mergeCell ref="H175:I175"/>
    <mergeCell ref="H176:I176"/>
    <mergeCell ref="H177:I177"/>
    <mergeCell ref="C178:I178"/>
    <mergeCell ref="C179:I179"/>
    <mergeCell ref="H204:I204"/>
    <mergeCell ref="H205:I205"/>
    <mergeCell ref="H206:I206"/>
    <mergeCell ref="H207:I207"/>
    <mergeCell ref="A208:I208"/>
    <mergeCell ref="C209:I209"/>
    <mergeCell ref="A179:B207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216:I216"/>
    <mergeCell ref="H217:I217"/>
    <mergeCell ref="H218:I218"/>
    <mergeCell ref="H219:I219"/>
    <mergeCell ref="H220:I220"/>
    <mergeCell ref="A221:I221"/>
    <mergeCell ref="A209:B220"/>
    <mergeCell ref="H210:I210"/>
    <mergeCell ref="H211:I211"/>
    <mergeCell ref="H212:I212"/>
    <mergeCell ref="H213:I213"/>
    <mergeCell ref="H214:I214"/>
    <mergeCell ref="H215:I215"/>
    <mergeCell ref="H231:I231"/>
    <mergeCell ref="H232:I232"/>
    <mergeCell ref="H233:I233"/>
    <mergeCell ref="H234:I234"/>
    <mergeCell ref="H235:I235"/>
    <mergeCell ref="H236:I236"/>
    <mergeCell ref="C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297:I297"/>
    <mergeCell ref="H307:I307"/>
    <mergeCell ref="H308:I308"/>
    <mergeCell ref="H309:I309"/>
    <mergeCell ref="A298:I298"/>
    <mergeCell ref="C299:I299"/>
    <mergeCell ref="H300:I300"/>
    <mergeCell ref="H301:I301"/>
    <mergeCell ref="H302:I302"/>
    <mergeCell ref="H303:I303"/>
    <mergeCell ref="A222:B297"/>
    <mergeCell ref="H316:I316"/>
    <mergeCell ref="H317:I317"/>
    <mergeCell ref="H318:I318"/>
    <mergeCell ref="H319:I319"/>
    <mergeCell ref="H320:I320"/>
    <mergeCell ref="H321:I321"/>
    <mergeCell ref="H310:I310"/>
    <mergeCell ref="H311:I311"/>
    <mergeCell ref="H312:I312"/>
    <mergeCell ref="A313:I313"/>
    <mergeCell ref="C314:I314"/>
    <mergeCell ref="H315:I315"/>
    <mergeCell ref="A299:B312"/>
    <mergeCell ref="H304:I304"/>
    <mergeCell ref="H305:I305"/>
    <mergeCell ref="H306:I306"/>
    <mergeCell ref="H328:I328"/>
    <mergeCell ref="H329:I329"/>
    <mergeCell ref="H330:I330"/>
    <mergeCell ref="H331:I331"/>
    <mergeCell ref="H332:I332"/>
    <mergeCell ref="H333:I333"/>
    <mergeCell ref="H322:I322"/>
    <mergeCell ref="H323:I323"/>
    <mergeCell ref="H324:I324"/>
    <mergeCell ref="H325:I325"/>
    <mergeCell ref="H326:I326"/>
    <mergeCell ref="H327:I327"/>
    <mergeCell ref="H346:I346"/>
    <mergeCell ref="H347:I347"/>
    <mergeCell ref="H348:I348"/>
    <mergeCell ref="H349:I349"/>
    <mergeCell ref="H350:I350"/>
    <mergeCell ref="H351:I351"/>
    <mergeCell ref="H344:I344"/>
    <mergeCell ref="H345:I345"/>
    <mergeCell ref="H334:I334"/>
    <mergeCell ref="H335:I335"/>
    <mergeCell ref="H336:I336"/>
    <mergeCell ref="H337:I337"/>
    <mergeCell ref="H338:I338"/>
    <mergeCell ref="H339:I339"/>
    <mergeCell ref="H342:I342"/>
    <mergeCell ref="H343:I343"/>
    <mergeCell ref="H358:I358"/>
    <mergeCell ref="H359:I359"/>
    <mergeCell ref="H360:I360"/>
    <mergeCell ref="A361:I361"/>
    <mergeCell ref="C362:I362"/>
    <mergeCell ref="H363:I363"/>
    <mergeCell ref="H352:I352"/>
    <mergeCell ref="H353:I353"/>
    <mergeCell ref="H354:I354"/>
    <mergeCell ref="H355:I355"/>
    <mergeCell ref="H356:I356"/>
    <mergeCell ref="H357:I357"/>
    <mergeCell ref="H364:I364"/>
    <mergeCell ref="A365:I365"/>
    <mergeCell ref="C366:I366"/>
    <mergeCell ref="H367:I367"/>
    <mergeCell ref="H368:I368"/>
    <mergeCell ref="H369:I369"/>
    <mergeCell ref="C368:C371"/>
    <mergeCell ref="H370:I370"/>
    <mergeCell ref="H371:I371"/>
    <mergeCell ref="H385:I385"/>
    <mergeCell ref="H386:I386"/>
    <mergeCell ref="H387:I387"/>
    <mergeCell ref="H388:I388"/>
    <mergeCell ref="H389:I389"/>
    <mergeCell ref="H390:I390"/>
    <mergeCell ref="C383:I383"/>
    <mergeCell ref="H384:I384"/>
    <mergeCell ref="H372:I372"/>
    <mergeCell ref="H373:I373"/>
    <mergeCell ref="H374:I374"/>
    <mergeCell ref="H375:I375"/>
    <mergeCell ref="H376:I376"/>
    <mergeCell ref="H377:I377"/>
    <mergeCell ref="H397:I397"/>
    <mergeCell ref="H398:I398"/>
    <mergeCell ref="H399:I399"/>
    <mergeCell ref="H400:I400"/>
    <mergeCell ref="H401:I401"/>
    <mergeCell ref="H402:I402"/>
    <mergeCell ref="H391:I391"/>
    <mergeCell ref="H392:I392"/>
    <mergeCell ref="H393:I393"/>
    <mergeCell ref="H394:I394"/>
    <mergeCell ref="H395:I395"/>
    <mergeCell ref="H396:I396"/>
    <mergeCell ref="H410:I410"/>
    <mergeCell ref="H411:I411"/>
    <mergeCell ref="H412:I412"/>
    <mergeCell ref="H413:I413"/>
    <mergeCell ref="H414:I414"/>
    <mergeCell ref="H415:I415"/>
    <mergeCell ref="H403:I403"/>
    <mergeCell ref="H404:I404"/>
    <mergeCell ref="H405:I405"/>
    <mergeCell ref="H406:I406"/>
    <mergeCell ref="H407:I407"/>
    <mergeCell ref="C409:I409"/>
    <mergeCell ref="H378:I378"/>
    <mergeCell ref="H379:I379"/>
    <mergeCell ref="H380:I380"/>
    <mergeCell ref="H381:I381"/>
    <mergeCell ref="H440:I440"/>
    <mergeCell ref="H441:I441"/>
    <mergeCell ref="H442:I442"/>
    <mergeCell ref="C449:H449"/>
    <mergeCell ref="H432:I432"/>
    <mergeCell ref="H433:I433"/>
    <mergeCell ref="H434:I434"/>
    <mergeCell ref="H435:I435"/>
    <mergeCell ref="H438:I438"/>
    <mergeCell ref="H439:I439"/>
    <mergeCell ref="H430:I430"/>
    <mergeCell ref="H431:I431"/>
    <mergeCell ref="H420:I420"/>
    <mergeCell ref="H421:I421"/>
    <mergeCell ref="H422:I422"/>
    <mergeCell ref="H423:I423"/>
    <mergeCell ref="H424:I424"/>
    <mergeCell ref="H425:I425"/>
    <mergeCell ref="H428:I428"/>
    <mergeCell ref="H429:I429"/>
    <mergeCell ref="A314:B339"/>
    <mergeCell ref="A383:B407"/>
    <mergeCell ref="J3:J4"/>
    <mergeCell ref="A427:B442"/>
    <mergeCell ref="A409:B426"/>
    <mergeCell ref="A362:B364"/>
    <mergeCell ref="A366:B381"/>
    <mergeCell ref="A341:B360"/>
    <mergeCell ref="H426:I426"/>
    <mergeCell ref="C427:I427"/>
    <mergeCell ref="H436:I436"/>
    <mergeCell ref="H437:I437"/>
    <mergeCell ref="C415:C417"/>
    <mergeCell ref="C421:C423"/>
    <mergeCell ref="H416:I416"/>
    <mergeCell ref="H417:I417"/>
    <mergeCell ref="H418:I418"/>
    <mergeCell ref="H419:I419"/>
    <mergeCell ref="D3:D4"/>
    <mergeCell ref="I3:I4"/>
    <mergeCell ref="C372:C376"/>
    <mergeCell ref="C377:C381"/>
    <mergeCell ref="A340:I340"/>
    <mergeCell ref="C341:I341"/>
  </mergeCells>
  <pageMargins left="0.51181102362204722" right="0.31496062992125984" top="0.55118110236220474" bottom="0.35433070866141736" header="0.31496062992125984" footer="0.31496062992125984"/>
  <pageSetup paperSize="9" scale="43" fitToHeight="4" orientation="portrait" r:id="rId1"/>
  <headerFooter alignWithMargins="0"/>
  <rowBreaks count="3" manualBreakCount="3">
    <brk id="130" max="10" man="1"/>
    <brk id="427" max="16383" man="1"/>
    <brk id="452" max="16383" man="1"/>
  </rowBreaks>
  <ignoredErrors>
    <ignoredError sqref="F3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28515625"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28515625"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Есенбек</dc:creator>
  <cp:lastModifiedBy>User</cp:lastModifiedBy>
  <cp:lastPrinted>2021-04-28T09:13:58Z</cp:lastPrinted>
  <dcterms:created xsi:type="dcterms:W3CDTF">2012-01-18T08:15:34Z</dcterms:created>
  <dcterms:modified xsi:type="dcterms:W3CDTF">2026-03-02T09:30:48Z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670B1EE83B5B4D36A36A16A0AB80613A_12</vt:lpwstr>
  </property>
  <property fmtid="{D5CDD505-2E9C-101B-9397-08002B2CF9AE}" pid="3" name="KSOProductBuildVer">
    <vt:lpwstr>1049-12.2.0.20795</vt:lpwstr>
  </property>
</Properties>
</file>